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ารเงิน 2562\ลงเว็บไซค์\บัญชี\"/>
    </mc:Choice>
  </mc:AlternateContent>
  <bookViews>
    <workbookView xWindow="0" yWindow="0" windowWidth="28800" windowHeight="12480"/>
  </bookViews>
  <sheets>
    <sheet name="งบทดลอง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38" i="2"/>
  <c r="D36" i="2"/>
  <c r="D47" i="2" s="1"/>
  <c r="D34" i="2"/>
  <c r="C17" i="2"/>
  <c r="C16" i="2"/>
  <c r="C15" i="2"/>
  <c r="C13" i="2"/>
  <c r="C11" i="2"/>
  <c r="C10" i="2"/>
  <c r="C9" i="2"/>
  <c r="C7" i="2"/>
  <c r="C6" i="2"/>
  <c r="C5" i="2"/>
  <c r="C47" i="2" l="1"/>
</calcChain>
</file>

<file path=xl/sharedStrings.xml><?xml version="1.0" encoding="utf-8"?>
<sst xmlns="http://schemas.openxmlformats.org/spreadsheetml/2006/main" count="72" uniqueCount="68">
  <si>
    <t>รายการ</t>
  </si>
  <si>
    <t>11069999</t>
  </si>
  <si>
    <t>ลูกหนี้ - ภาษีบำรุงท้องที่</t>
  </si>
  <si>
    <t>รายจ่ายค้างจ่าย</t>
  </si>
  <si>
    <t>รายจ่ายรอจ่าย</t>
  </si>
  <si>
    <t>เงินสะสม</t>
  </si>
  <si>
    <t>งบกลาง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</si>
  <si>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</si>
  <si>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</si>
  <si>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</si>
  <si>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</si>
  <si>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</si>
  <si>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</si>
  <si>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ค่าที่ดินและสิ่งก่อสร้าง (ก)</t>
  </si>
  <si>
    <t>เงินอุดหนุน</t>
  </si>
  <si>
    <t>รายได้รัฐบาลค้างรับ</t>
  </si>
  <si>
    <t>ที่ทำการองค์การบริหารส่วนตำบลหาดขาม  อำเภอกุยบุรี  จังหวัดประจวบคีรีขันธ์</t>
  </si>
  <si>
    <t xml:space="preserve">งบทดลอง </t>
  </si>
  <si>
    <t>ณ  วันที่  31 ตุลาคม 2561</t>
  </si>
  <si>
    <t>รหัสบัญชี</t>
  </si>
  <si>
    <t>เดบิต</t>
  </si>
  <si>
    <t>เครดิต</t>
  </si>
  <si>
    <t>เงินสด</t>
  </si>
  <si>
    <t>11011000</t>
  </si>
  <si>
    <t>บัญชีเงินฝากออมทรัพย์ เลขที่ (723-1-14289-3)          (ธ. กรุงไทย)</t>
  </si>
  <si>
    <t>11012001</t>
  </si>
  <si>
    <t>บัญชีเงินฝากออมทรัพย์ เลขที่ (723-1-21456-8)          (ธ. กรุงไทย)</t>
  </si>
  <si>
    <t>บัญชีเงินฝากกระแสรายวัน  เลขที่ (723-6-00814-1)     (ธ. กรุงไทย)</t>
  </si>
  <si>
    <t>11012003</t>
  </si>
  <si>
    <t>บัญชีเงินฝากกระแสรายวัน  เลขที่ (723-6-00948-2)     (ธ.กรุงไทย)</t>
  </si>
  <si>
    <t>บัญชีเงินฝากออมทรัพย์ เลขที่ (0-2-000-9333-541)      (ธ. ธกส.)</t>
  </si>
  <si>
    <t>บัญชีเงินฝากประจำ เลขที่ (3-1000-0-84671-5)            (ธ. ธกส.)</t>
  </si>
  <si>
    <t>11012002</t>
  </si>
  <si>
    <t>บัญชีเงินฝากกระแสรายวัน  เลขที่ (0820023595)        (ธ. ธกส.)</t>
  </si>
  <si>
    <t>ลูกหนี้-เงินยืมงบประมาณ</t>
  </si>
  <si>
    <t>11041000</t>
  </si>
  <si>
    <t>11042000</t>
  </si>
  <si>
    <t>11043002</t>
  </si>
  <si>
    <t>ลูกหนี้ - เงินทุนโครงการเศรษฐกิจชุมชน</t>
  </si>
  <si>
    <t>11045000</t>
  </si>
  <si>
    <t>ลูกหนี้-เงินยืมสะสม</t>
  </si>
  <si>
    <t>11047000</t>
  </si>
  <si>
    <t>สินทรัพย์หมุนเวียน</t>
  </si>
  <si>
    <t>5100000</t>
  </si>
  <si>
    <t>เงินเดือน(ฝ่ายการเมือง)</t>
  </si>
  <si>
    <t>5210000</t>
  </si>
  <si>
    <t>เงินเดือน(ฝ่ายประจำ)</t>
  </si>
  <si>
    <t>5220000</t>
  </si>
  <si>
    <t>5310000</t>
  </si>
  <si>
    <t>5320000</t>
  </si>
  <si>
    <t>5330000</t>
  </si>
  <si>
    <t>5340000</t>
  </si>
  <si>
    <t>54100000</t>
  </si>
  <si>
    <t>ค่าครุภัณฑ์ (ก)</t>
  </si>
  <si>
    <t>5420000</t>
  </si>
  <si>
    <t>5600000</t>
  </si>
  <si>
    <t>รายจ่ายอื่น</t>
  </si>
  <si>
    <t>5500000</t>
  </si>
  <si>
    <t>ส่งคืน เบี้ยยังชีพผู้สูงอายุ ไปจังหวัด</t>
  </si>
  <si>
    <t>ส่งคืน เบี้ยยังชีพผู้พิการ ไปจังหวัด</t>
  </si>
  <si>
    <t>2101000</t>
  </si>
  <si>
    <t>2104000</t>
  </si>
  <si>
    <t>3000000</t>
  </si>
  <si>
    <t>เงินทุนสำรองเงินสะสม</t>
  </si>
  <si>
    <t>3200000</t>
  </si>
  <si>
    <t>เงินรายรับ (หมายเหตุ 1)</t>
  </si>
  <si>
    <t>4000000</t>
  </si>
  <si>
    <t>เงินรับฝาก (หมายเหตุ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</si>
</sst>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#,##0.00;[Red]#,##0.0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5"/>
      <name val="TH SarabunPSK"/>
      <family val="2"/>
    </font>
    <font>
      <sz val="14"/>
      <color theme="1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4" xfId="0" applyFont="1" applyFill="1" applyBorder="1"/>
    <xf numFmtId="49" fontId="3" fillId="0" borderId="0" xfId="0" applyNumberFormat="1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/>
    </xf>
    <xf numFmtId="49" fontId="3" fillId="0" borderId="3" xfId="0" quotePrefix="1" applyNumberFormat="1" applyFont="1" applyBorder="1" applyAlignment="1">
      <alignment horizontal="center" vertical="top"/>
    </xf>
    <xf numFmtId="188" fontId="3" fillId="0" borderId="3" xfId="0" applyNumberFormat="1" applyFont="1" applyBorder="1" applyAlignment="1">
      <alignment vertical="top"/>
    </xf>
    <xf numFmtId="0" fontId="6" fillId="0" borderId="9" xfId="0" applyFont="1" applyBorder="1"/>
    <xf numFmtId="49" fontId="3" fillId="0" borderId="4" xfId="0" applyNumberFormat="1" applyFont="1" applyBorder="1" applyAlignment="1">
      <alignment horizontal="center" vertical="top"/>
    </xf>
    <xf numFmtId="188" fontId="3" fillId="0" borderId="4" xfId="0" applyNumberFormat="1" applyFont="1" applyBorder="1" applyAlignment="1">
      <alignment vertical="top"/>
    </xf>
    <xf numFmtId="0" fontId="6" fillId="0" borderId="10" xfId="0" applyFont="1" applyBorder="1"/>
    <xf numFmtId="0" fontId="3" fillId="0" borderId="4" xfId="0" applyFont="1" applyBorder="1" applyAlignment="1">
      <alignment vertical="top"/>
    </xf>
    <xf numFmtId="0" fontId="6" fillId="0" borderId="6" xfId="0" applyFont="1" applyBorder="1"/>
    <xf numFmtId="0" fontId="3" fillId="0" borderId="0" xfId="0" applyFont="1" applyAlignment="1">
      <alignment vertical="top"/>
    </xf>
    <xf numFmtId="43" fontId="3" fillId="0" borderId="4" xfId="1" applyFont="1" applyBorder="1" applyAlignment="1">
      <alignment vertical="top"/>
    </xf>
    <xf numFmtId="188" fontId="3" fillId="0" borderId="4" xfId="0" applyNumberFormat="1" applyFont="1" applyFill="1" applyBorder="1" applyAlignment="1">
      <alignment vertical="top"/>
    </xf>
    <xf numFmtId="0" fontId="3" fillId="0" borderId="5" xfId="0" applyFont="1" applyBorder="1" applyAlignment="1">
      <alignment vertical="top"/>
    </xf>
    <xf numFmtId="49" fontId="3" fillId="0" borderId="5" xfId="0" applyNumberFormat="1" applyFont="1" applyBorder="1" applyAlignment="1">
      <alignment horizontal="center" vertical="top"/>
    </xf>
    <xf numFmtId="188" fontId="3" fillId="0" borderId="5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/>
    </xf>
    <xf numFmtId="188" fontId="2" fillId="0" borderId="1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7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47625</xdr:rowOff>
    </xdr:from>
    <xdr:to>
      <xdr:col>0</xdr:col>
      <xdr:colOff>2076450</xdr:colOff>
      <xdr:row>53</xdr:row>
      <xdr:rowOff>28575</xdr:rowOff>
    </xdr:to>
    <xdr:sp macro="" textlink="">
      <xdr:nvSpPr>
        <xdr:cNvPr id="5" name="TextBox 6"/>
        <xdr:cNvSpPr txBox="1"/>
      </xdr:nvSpPr>
      <xdr:spPr>
        <a:xfrm>
          <a:off x="0" y="11249025"/>
          <a:ext cx="20764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</a:t>
          </a:r>
        </a:p>
        <a:p>
          <a:r>
            <a:rPr lang="en-US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40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(นางพรพรรณ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กุญแจนาค)</a:t>
          </a:r>
          <a:endParaRPr lang="th-TH" sz="1400">
            <a:latin typeface="TH SarabunPSK" pitchFamily="34" charset="-34"/>
            <a:cs typeface="TH SarabunPSK" pitchFamily="34" charset="-34"/>
          </a:endParaRPr>
        </a:p>
        <a:p>
          <a:r>
            <a:rPr lang="en-US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</a:t>
          </a:r>
          <a:r>
            <a:rPr lang="th-TH" sz="140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หัวหน้าฝ่ายบัญชี</a:t>
          </a:r>
          <a:endParaRPr lang="en-US" sz="1400" baseline="0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819151</xdr:colOff>
      <xdr:row>47</xdr:row>
      <xdr:rowOff>95250</xdr:rowOff>
    </xdr:from>
    <xdr:to>
      <xdr:col>3</xdr:col>
      <xdr:colOff>581026</xdr:colOff>
      <xdr:row>49</xdr:row>
      <xdr:rowOff>184960</xdr:rowOff>
    </xdr:to>
    <xdr:pic>
      <xdr:nvPicPr>
        <xdr:cNvPr id="17" name="รูปภาพ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6" y="10991850"/>
          <a:ext cx="876300" cy="546910"/>
        </a:xfrm>
        <a:prstGeom prst="rect">
          <a:avLst/>
        </a:prstGeom>
        <a:ln>
          <a:noFill/>
        </a:ln>
        <a:effectLst>
          <a:reflection stA="99000" endPos="0" dir="5400000" sy="-100000" algn="bl" rotWithShape="0"/>
        </a:effectLst>
      </xdr:spPr>
    </xdr:pic>
    <xdr:clientData/>
  </xdr:twoCellAnchor>
  <xdr:twoCellAnchor>
    <xdr:from>
      <xdr:col>0</xdr:col>
      <xdr:colOff>2314575</xdr:colOff>
      <xdr:row>49</xdr:row>
      <xdr:rowOff>47625</xdr:rowOff>
    </xdr:from>
    <xdr:to>
      <xdr:col>1</xdr:col>
      <xdr:colOff>533399</xdr:colOff>
      <xdr:row>53</xdr:row>
      <xdr:rowOff>28575</xdr:rowOff>
    </xdr:to>
    <xdr:sp macro="" textlink="">
      <xdr:nvSpPr>
        <xdr:cNvPr id="6" name="TextBox 7"/>
        <xdr:cNvSpPr txBox="1"/>
      </xdr:nvSpPr>
      <xdr:spPr>
        <a:xfrm>
          <a:off x="2314575" y="11249025"/>
          <a:ext cx="2209799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(นายนิกร  กลิ่นเกลี้ยง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400" baseline="0">
              <a:latin typeface="TH SarabunPSK" pitchFamily="34" charset="-34"/>
              <a:cs typeface="TH SarabunPSK" pitchFamily="34" charset="-34"/>
            </a:rPr>
            <a:t>ปลัดองค์การบริหารส่วนตำบลหาดขาม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152400</xdr:colOff>
      <xdr:row>49</xdr:row>
      <xdr:rowOff>47625</xdr:rowOff>
    </xdr:from>
    <xdr:to>
      <xdr:col>4</xdr:col>
      <xdr:colOff>0</xdr:colOff>
      <xdr:row>53</xdr:row>
      <xdr:rowOff>28575</xdr:rowOff>
    </xdr:to>
    <xdr:sp macro="" textlink="">
      <xdr:nvSpPr>
        <xdr:cNvPr id="7" name="TextBox 8"/>
        <xdr:cNvSpPr txBox="1"/>
      </xdr:nvSpPr>
      <xdr:spPr>
        <a:xfrm>
          <a:off x="4905375" y="11249025"/>
          <a:ext cx="22098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(นายบุญรอด  เขียวเพชร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400" baseline="0">
              <a:latin typeface="TH SarabunPSK" pitchFamily="34" charset="-34"/>
              <a:cs typeface="TH SarabunPSK" pitchFamily="34" charset="-34"/>
            </a:rPr>
            <a:t>นายกองค์การบริหารส่วนตำบลหาดขาม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361950</xdr:colOff>
      <xdr:row>65</xdr:row>
      <xdr:rowOff>66675</xdr:rowOff>
    </xdr:from>
    <xdr:to>
      <xdr:col>7</xdr:col>
      <xdr:colOff>600075</xdr:colOff>
      <xdr:row>67</xdr:row>
      <xdr:rowOff>133350</xdr:rowOff>
    </xdr:to>
    <xdr:pic>
      <xdr:nvPicPr>
        <xdr:cNvPr id="15" name="รูปภาพ 14" descr="ตารอด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5078075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3105151</xdr:colOff>
      <xdr:row>47</xdr:row>
      <xdr:rowOff>202043</xdr:rowOff>
    </xdr:from>
    <xdr:to>
      <xdr:col>1</xdr:col>
      <xdr:colOff>28576</xdr:colOff>
      <xdr:row>49</xdr:row>
      <xdr:rowOff>205918</xdr:rowOff>
    </xdr:to>
    <xdr:pic>
      <xdr:nvPicPr>
        <xdr:cNvPr id="30" name="รูปภาพ 2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05151" y="11098643"/>
          <a:ext cx="914400" cy="4610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46</xdr:row>
      <xdr:rowOff>182706</xdr:rowOff>
    </xdr:from>
    <xdr:to>
      <xdr:col>0</xdr:col>
      <xdr:colOff>1800225</xdr:colOff>
      <xdr:row>49</xdr:row>
      <xdr:rowOff>200026</xdr:rowOff>
    </xdr:to>
    <xdr:pic>
      <xdr:nvPicPr>
        <xdr:cNvPr id="31" name="รูปภาพ 3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0850706"/>
          <a:ext cx="1104900" cy="703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34;&#3619;&#3648;&#3591;&#3636;&#3609;%202562/&#3619;&#3634;&#3618;&#3591;&#3634;&#3609;&#3611;&#3619;&#3632;&#3592;&#3635;&#3648;&#3604;&#3639;&#3629;&#3609;/2562/&#3591;&#3610;&#3648;&#3604;&#3639;&#3629;&#3609;%20&#3611;&#3637;%202561%20&#3605;&#3640;&#3621;&#3634;&#3588;&#3617;%20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ผ่าน"/>
      <sheetName val="รับจ่าย-เงินสด"/>
      <sheetName val="หมายเหตุ1"/>
      <sheetName val="หมายเหตุ1 (2)"/>
      <sheetName val="รายละเอียดประกอบงบ 2-3"/>
      <sheetName val="กระแสเงินสด"/>
      <sheetName val="งบทดลอง"/>
      <sheetName val="ออมทรัพย์กรุงไทย"/>
      <sheetName val="กรุงไทย โครงการเศรษฐกิจชุมชน"/>
      <sheetName val="ออมทรัพย์ ธกส."/>
      <sheetName val="ประจำ ธกส."/>
      <sheetName val="กระแสรายวันกรุงไทย"/>
      <sheetName val="กระแสรายวันธกส."/>
      <sheetName val="โอนงบ"/>
    </sheetNames>
    <sheetDataSet>
      <sheetData sheetId="0"/>
      <sheetData sheetId="1"/>
      <sheetData sheetId="2">
        <row r="70">
          <cell r="E70">
            <v>11793449.539999999</v>
          </cell>
        </row>
      </sheetData>
      <sheetData sheetId="3"/>
      <sheetData sheetId="4">
        <row r="21">
          <cell r="E21">
            <v>2391673.02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34" workbookViewId="0">
      <selection activeCell="A58" sqref="A58"/>
    </sheetView>
  </sheetViews>
  <sheetFormatPr defaultColWidth="8" defaultRowHeight="18" customHeight="1" x14ac:dyDescent="0.2"/>
  <cols>
    <col min="1" max="1" width="52.375" style="14" customWidth="1"/>
    <col min="2" max="2" width="10" style="2" customWidth="1"/>
    <col min="3" max="4" width="14.625" style="14" customWidth="1"/>
    <col min="5" max="16384" width="8" style="14"/>
  </cols>
  <sheetData>
    <row r="1" spans="1:4" ht="18" customHeight="1" x14ac:dyDescent="0.2">
      <c r="A1" s="23" t="s">
        <v>16</v>
      </c>
      <c r="B1" s="23"/>
      <c r="C1" s="23"/>
      <c r="D1" s="23"/>
    </row>
    <row r="2" spans="1:4" ht="18" customHeight="1" x14ac:dyDescent="0.2">
      <c r="A2" s="23" t="s">
        <v>17</v>
      </c>
      <c r="B2" s="23"/>
      <c r="C2" s="23"/>
      <c r="D2" s="23"/>
    </row>
    <row r="3" spans="1:4" ht="18" customHeight="1" x14ac:dyDescent="0.2">
      <c r="A3" s="24" t="s">
        <v>18</v>
      </c>
      <c r="B3" s="24"/>
      <c r="C3" s="24"/>
      <c r="D3" s="24"/>
    </row>
    <row r="4" spans="1:4" ht="18" customHeight="1" x14ac:dyDescent="0.2">
      <c r="A4" s="3" t="s">
        <v>0</v>
      </c>
      <c r="B4" s="4" t="s">
        <v>19</v>
      </c>
      <c r="C4" s="3" t="s">
        <v>20</v>
      </c>
      <c r="D4" s="3" t="s">
        <v>21</v>
      </c>
    </row>
    <row r="5" spans="1:4" ht="18" customHeight="1" x14ac:dyDescent="0.2">
      <c r="A5" s="5" t="s">
        <v>22</v>
      </c>
      <c r="B5" s="6" t="s">
        <v>23</v>
      </c>
      <c r="C5" s="7">
        <f>8493-8493</f>
        <v>0</v>
      </c>
      <c r="D5" s="7"/>
    </row>
    <row r="6" spans="1:4" s="22" customFormat="1" ht="18" customHeight="1" x14ac:dyDescent="0.3">
      <c r="A6" s="8" t="s">
        <v>24</v>
      </c>
      <c r="B6" s="9" t="s">
        <v>25</v>
      </c>
      <c r="C6" s="10">
        <f>14578051.23+11802066.62-1607328.23</f>
        <v>24772789.620000001</v>
      </c>
      <c r="D6" s="10"/>
    </row>
    <row r="7" spans="1:4" s="22" customFormat="1" ht="18" customHeight="1" x14ac:dyDescent="0.3">
      <c r="A7" s="11" t="s">
        <v>26</v>
      </c>
      <c r="B7" s="9" t="s">
        <v>25</v>
      </c>
      <c r="C7" s="10">
        <f>522747.12+12438-100000+107200-100000+117600+11070.51+100124+100165-100000-200000+100021+26477-100000+100021+1149.02-100000+100000</f>
        <v>599012.65</v>
      </c>
      <c r="D7" s="10"/>
    </row>
    <row r="8" spans="1:4" s="22" customFormat="1" ht="18" customHeight="1" x14ac:dyDescent="0.3">
      <c r="A8" s="11" t="s">
        <v>27</v>
      </c>
      <c r="B8" s="9" t="s">
        <v>28</v>
      </c>
      <c r="C8" s="10">
        <v>0</v>
      </c>
      <c r="D8" s="10"/>
    </row>
    <row r="9" spans="1:4" s="22" customFormat="1" ht="18" customHeight="1" x14ac:dyDescent="0.3">
      <c r="A9" s="11" t="s">
        <v>29</v>
      </c>
      <c r="B9" s="9" t="s">
        <v>28</v>
      </c>
      <c r="C9" s="10">
        <f>1978097.55-1009460.31+6179606.26-7148243.5</f>
        <v>0</v>
      </c>
      <c r="D9" s="10"/>
    </row>
    <row r="10" spans="1:4" s="22" customFormat="1" ht="18" customHeight="1" x14ac:dyDescent="0.3">
      <c r="A10" s="11" t="s">
        <v>30</v>
      </c>
      <c r="B10" s="9" t="s">
        <v>25</v>
      </c>
      <c r="C10" s="10">
        <f>4505922.39+28430-849060</f>
        <v>3685292.3899999997</v>
      </c>
      <c r="D10" s="10"/>
    </row>
    <row r="11" spans="1:4" s="22" customFormat="1" ht="18" customHeight="1" x14ac:dyDescent="0.3">
      <c r="A11" s="11" t="s">
        <v>31</v>
      </c>
      <c r="B11" s="9" t="s">
        <v>32</v>
      </c>
      <c r="C11" s="10">
        <f>5860063.49+3500000</f>
        <v>9360063.4900000002</v>
      </c>
      <c r="D11" s="10"/>
    </row>
    <row r="12" spans="1:4" s="22" customFormat="1" ht="18" customHeight="1" x14ac:dyDescent="0.3">
      <c r="A12" s="11" t="s">
        <v>33</v>
      </c>
      <c r="B12" s="9" t="s">
        <v>28</v>
      </c>
      <c r="C12" s="10">
        <v>0</v>
      </c>
      <c r="D12" s="10"/>
    </row>
    <row r="13" spans="1:4" s="22" customFormat="1" ht="18" customHeight="1" x14ac:dyDescent="0.2">
      <c r="A13" s="12" t="s">
        <v>34</v>
      </c>
      <c r="B13" s="9" t="s">
        <v>35</v>
      </c>
      <c r="C13" s="10">
        <f>9000-9000+12800-12800-3600+23300-10800-184800-8900+184800+93000-1800-156400+73600-8400-4000+12600-3600-7900+21300-13400-2000+2000-5000+10000-10000+7200-7200</f>
        <v>0</v>
      </c>
      <c r="D13" s="10"/>
    </row>
    <row r="14" spans="1:4" s="22" customFormat="1" ht="18" customHeight="1" x14ac:dyDescent="0.3">
      <c r="A14" s="13" t="s">
        <v>15</v>
      </c>
      <c r="B14" s="9" t="s">
        <v>36</v>
      </c>
      <c r="C14" s="10">
        <v>0</v>
      </c>
      <c r="D14" s="10"/>
    </row>
    <row r="15" spans="1:4" s="22" customFormat="1" ht="18" customHeight="1" x14ac:dyDescent="0.3">
      <c r="A15" s="13" t="s">
        <v>2</v>
      </c>
      <c r="B15" s="9" t="s">
        <v>37</v>
      </c>
      <c r="C15" s="10">
        <f>66416.91-145.7-328.74-1252.84-767.98-4121.12-1224.37-365.7-416.09-139.58-109.98-304.38+672.1-1804.66</f>
        <v>56107.869999999995</v>
      </c>
      <c r="D15" s="10"/>
    </row>
    <row r="16" spans="1:4" s="22" customFormat="1" ht="18" customHeight="1" x14ac:dyDescent="0.3">
      <c r="A16" s="13" t="s">
        <v>38</v>
      </c>
      <c r="B16" s="9" t="s">
        <v>39</v>
      </c>
      <c r="C16" s="10">
        <f>764324-12438-107200+100000-117600+100000-10000-100000-100000-100000+300000-17086-100000+100000-100000+100000</f>
        <v>700000</v>
      </c>
      <c r="D16" s="10"/>
    </row>
    <row r="17" spans="1:4" s="22" customFormat="1" ht="18.75" x14ac:dyDescent="0.2">
      <c r="A17" s="12" t="s">
        <v>40</v>
      </c>
      <c r="B17" s="9" t="s">
        <v>41</v>
      </c>
      <c r="C17" s="10">
        <f>24500-74480+338680-197000-700-52600</f>
        <v>38400</v>
      </c>
      <c r="D17" s="10"/>
    </row>
    <row r="18" spans="1:4" ht="18.75" x14ac:dyDescent="0.2">
      <c r="A18" s="14" t="s">
        <v>42</v>
      </c>
      <c r="B18" s="2" t="s">
        <v>1</v>
      </c>
      <c r="C18" s="15">
        <v>7500</v>
      </c>
      <c r="D18" s="12"/>
    </row>
    <row r="19" spans="1:4" s="22" customFormat="1" ht="18.75" x14ac:dyDescent="0.2">
      <c r="A19" s="12" t="s">
        <v>6</v>
      </c>
      <c r="B19" s="9" t="s">
        <v>43</v>
      </c>
      <c r="C19" s="10">
        <v>1309660</v>
      </c>
      <c r="D19" s="10"/>
    </row>
    <row r="20" spans="1:4" s="22" customFormat="1" ht="18.75" x14ac:dyDescent="0.2">
      <c r="A20" s="12" t="s">
        <v>44</v>
      </c>
      <c r="B20" s="9" t="s">
        <v>45</v>
      </c>
      <c r="C20" s="10">
        <v>216690</v>
      </c>
      <c r="D20" s="10"/>
    </row>
    <row r="21" spans="1:4" s="22" customFormat="1" ht="18.75" x14ac:dyDescent="0.2">
      <c r="A21" s="12" t="s">
        <v>46</v>
      </c>
      <c r="B21" s="9" t="s">
        <v>47</v>
      </c>
      <c r="C21" s="10">
        <v>835360</v>
      </c>
      <c r="D21" s="10"/>
    </row>
    <row r="22" spans="1:4" s="22" customFormat="1" ht="18.75" x14ac:dyDescent="0.2">
      <c r="A22" s="12" t="s">
        <v>7</v>
      </c>
      <c r="B22" s="9" t="s">
        <v>48</v>
      </c>
      <c r="C22" s="10">
        <v>4000</v>
      </c>
      <c r="D22" s="10"/>
    </row>
    <row r="23" spans="1:4" s="22" customFormat="1" ht="18.75" x14ac:dyDescent="0.2">
      <c r="A23" s="12" t="s">
        <v>8</v>
      </c>
      <c r="B23" s="9" t="s">
        <v>49</v>
      </c>
      <c r="C23" s="10">
        <v>41865.839999999997</v>
      </c>
      <c r="D23" s="10"/>
    </row>
    <row r="24" spans="1:4" s="22" customFormat="1" ht="18.75" x14ac:dyDescent="0.2">
      <c r="A24" s="12" t="s">
        <v>9</v>
      </c>
      <c r="B24" s="9" t="s">
        <v>50</v>
      </c>
      <c r="C24" s="10">
        <v>0</v>
      </c>
      <c r="D24" s="10"/>
    </row>
    <row r="25" spans="1:4" s="22" customFormat="1" ht="18.75" x14ac:dyDescent="0.2">
      <c r="A25" s="12" t="s">
        <v>10</v>
      </c>
      <c r="B25" s="9" t="s">
        <v>51</v>
      </c>
      <c r="C25" s="10">
        <v>24686.95</v>
      </c>
      <c r="D25" s="10"/>
    </row>
    <row r="26" spans="1:4" s="22" customFormat="1" ht="18.75" x14ac:dyDescent="0.2">
      <c r="A26" s="12" t="s">
        <v>11</v>
      </c>
      <c r="B26" s="9" t="s">
        <v>52</v>
      </c>
      <c r="C26" s="10">
        <v>0</v>
      </c>
      <c r="D26" s="10"/>
    </row>
    <row r="27" spans="1:4" s="22" customFormat="1" ht="18.75" x14ac:dyDescent="0.2">
      <c r="A27" s="12" t="s">
        <v>53</v>
      </c>
      <c r="B27" s="9"/>
      <c r="C27" s="10">
        <v>0</v>
      </c>
      <c r="D27" s="10"/>
    </row>
    <row r="28" spans="1:4" s="22" customFormat="1" ht="18.75" x14ac:dyDescent="0.2">
      <c r="A28" s="12" t="s">
        <v>12</v>
      </c>
      <c r="B28" s="9" t="s">
        <v>54</v>
      </c>
      <c r="C28" s="10">
        <v>0</v>
      </c>
      <c r="D28" s="10"/>
    </row>
    <row r="29" spans="1:4" s="22" customFormat="1" ht="18.75" x14ac:dyDescent="0.2">
      <c r="A29" s="12" t="s">
        <v>13</v>
      </c>
      <c r="B29" s="9"/>
      <c r="C29" s="10">
        <v>0</v>
      </c>
      <c r="D29" s="10"/>
    </row>
    <row r="30" spans="1:4" s="22" customFormat="1" ht="18.75" x14ac:dyDescent="0.2">
      <c r="A30" s="12" t="s">
        <v>14</v>
      </c>
      <c r="B30" s="9" t="s">
        <v>55</v>
      </c>
      <c r="C30" s="10">
        <v>0</v>
      </c>
      <c r="D30" s="10"/>
    </row>
    <row r="31" spans="1:4" s="22" customFormat="1" ht="18.75" x14ac:dyDescent="0.2">
      <c r="A31" s="12" t="s">
        <v>56</v>
      </c>
      <c r="B31" s="9" t="s">
        <v>57</v>
      </c>
      <c r="C31" s="10">
        <v>0</v>
      </c>
      <c r="D31" s="10"/>
    </row>
    <row r="32" spans="1:4" s="22" customFormat="1" ht="18.75" x14ac:dyDescent="0.3">
      <c r="A32" s="1" t="s">
        <v>58</v>
      </c>
      <c r="B32" s="9"/>
      <c r="C32" s="10">
        <v>0</v>
      </c>
      <c r="D32" s="10"/>
    </row>
    <row r="33" spans="1:4" s="22" customFormat="1" ht="18" customHeight="1" x14ac:dyDescent="0.3">
      <c r="A33" s="1" t="s">
        <v>59</v>
      </c>
      <c r="B33" s="9"/>
      <c r="C33" s="10">
        <v>0</v>
      </c>
      <c r="D33" s="10"/>
    </row>
    <row r="34" spans="1:4" s="22" customFormat="1" ht="18" customHeight="1" x14ac:dyDescent="0.2">
      <c r="A34" s="12" t="s">
        <v>3</v>
      </c>
      <c r="B34" s="9" t="s">
        <v>60</v>
      </c>
      <c r="C34" s="10">
        <v>0</v>
      </c>
      <c r="D34" s="10">
        <f>9529710-17710</f>
        <v>9512000</v>
      </c>
    </row>
    <row r="35" spans="1:4" s="22" customFormat="1" ht="18" customHeight="1" x14ac:dyDescent="0.2">
      <c r="A35" s="12" t="s">
        <v>4</v>
      </c>
      <c r="B35" s="9" t="s">
        <v>61</v>
      </c>
      <c r="C35" s="10"/>
      <c r="D35" s="10">
        <v>750000</v>
      </c>
    </row>
    <row r="36" spans="1:4" s="22" customFormat="1" ht="18" customHeight="1" x14ac:dyDescent="0.2">
      <c r="A36" s="12" t="s">
        <v>5</v>
      </c>
      <c r="B36" s="9" t="s">
        <v>62</v>
      </c>
      <c r="C36" s="10"/>
      <c r="D36" s="10">
        <f>6802963.74+28430</f>
        <v>6831393.7400000002</v>
      </c>
    </row>
    <row r="37" spans="1:4" s="22" customFormat="1" ht="18" customHeight="1" x14ac:dyDescent="0.2">
      <c r="A37" s="12" t="s">
        <v>63</v>
      </c>
      <c r="B37" s="9" t="s">
        <v>64</v>
      </c>
      <c r="C37" s="10"/>
      <c r="D37" s="10">
        <v>10372912.51</v>
      </c>
    </row>
    <row r="38" spans="1:4" s="22" customFormat="1" ht="18" customHeight="1" x14ac:dyDescent="0.2">
      <c r="A38" s="12" t="s">
        <v>65</v>
      </c>
      <c r="B38" s="9" t="s">
        <v>66</v>
      </c>
      <c r="C38" s="10"/>
      <c r="D38" s="10">
        <f>+[1]หมายเหตุ1!E70</f>
        <v>11793449.539999999</v>
      </c>
    </row>
    <row r="39" spans="1:4" s="22" customFormat="1" ht="18" customHeight="1" x14ac:dyDescent="0.2">
      <c r="A39" s="12" t="s">
        <v>67</v>
      </c>
      <c r="B39" s="9"/>
      <c r="C39" s="10"/>
      <c r="D39" s="10">
        <f>+'[1]รายละเอียดประกอบงบ 2-3'!E21</f>
        <v>2391673.02</v>
      </c>
    </row>
    <row r="40" spans="1:4" s="22" customFormat="1" ht="18" customHeight="1" x14ac:dyDescent="0.2">
      <c r="A40" s="12"/>
      <c r="B40" s="9"/>
      <c r="C40" s="10"/>
      <c r="D40" s="10"/>
    </row>
    <row r="41" spans="1:4" s="22" customFormat="1" ht="18" customHeight="1" x14ac:dyDescent="0.2">
      <c r="A41" s="12"/>
      <c r="B41" s="9"/>
      <c r="C41" s="10"/>
      <c r="D41" s="10"/>
    </row>
    <row r="42" spans="1:4" s="22" customFormat="1" ht="18" customHeight="1" x14ac:dyDescent="0.2">
      <c r="A42" s="12"/>
      <c r="B42" s="9"/>
      <c r="C42" s="10"/>
      <c r="D42" s="10"/>
    </row>
    <row r="43" spans="1:4" s="22" customFormat="1" ht="18" customHeight="1" x14ac:dyDescent="0.2">
      <c r="A43" s="12"/>
      <c r="B43" s="9"/>
      <c r="C43" s="10"/>
      <c r="D43" s="10"/>
    </row>
    <row r="44" spans="1:4" s="22" customFormat="1" ht="18" customHeight="1" x14ac:dyDescent="0.2">
      <c r="A44" s="12"/>
      <c r="B44" s="9"/>
      <c r="C44" s="10"/>
      <c r="D44" s="16"/>
    </row>
    <row r="45" spans="1:4" s="22" customFormat="1" ht="18" customHeight="1" x14ac:dyDescent="0.2">
      <c r="A45" s="12"/>
      <c r="B45" s="9"/>
      <c r="C45" s="10"/>
      <c r="D45" s="16"/>
    </row>
    <row r="46" spans="1:4" ht="18" customHeight="1" x14ac:dyDescent="0.2">
      <c r="A46" s="17"/>
      <c r="B46" s="18"/>
      <c r="C46" s="19"/>
      <c r="D46" s="19"/>
    </row>
    <row r="47" spans="1:4" ht="18" customHeight="1" thickBot="1" x14ac:dyDescent="0.25">
      <c r="B47" s="20"/>
      <c r="C47" s="21">
        <f>SUM(C5:C46)</f>
        <v>41651428.810000002</v>
      </c>
      <c r="D47" s="21">
        <f>SUM(D34:D46)</f>
        <v>41651428.810000002</v>
      </c>
    </row>
    <row r="48" spans="1:4" ht="18" customHeight="1" thickTop="1" x14ac:dyDescent="0.2"/>
    <row r="49" spans="3:4" ht="18" customHeight="1" x14ac:dyDescent="0.2">
      <c r="D49"/>
    </row>
    <row r="56" spans="3:4" ht="18" customHeight="1" x14ac:dyDescent="0.2">
      <c r="C56"/>
    </row>
  </sheetData>
  <mergeCells count="3">
    <mergeCell ref="A1:D1"/>
    <mergeCell ref="A2:D2"/>
    <mergeCell ref="A3:D3"/>
  </mergeCells>
  <conditionalFormatting sqref="A219:B223 B186 A179:B184 B108:B109 B103:B106 A104:A106 B146:B147 A141:B144 A82:A84 A124:A126 A166:A168 A208:A210 A250:A252 A292:A294 A376:A378 A334:A336 A418:A420">
    <cfRule type="cellIs" priority="1" stopIfTrue="1" operator="equal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งบทดลอง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cp:lastPrinted>2019-01-17T04:09:32Z</cp:lastPrinted>
  <dcterms:created xsi:type="dcterms:W3CDTF">2019-01-17T03:31:37Z</dcterms:created>
  <dcterms:modified xsi:type="dcterms:W3CDTF">2019-01-17T04:15:12Z</dcterms:modified>
</cp:coreProperties>
</file>