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ารเงิน 2562\ลงเว็บไซค์\บัญชี\"/>
    </mc:Choice>
  </mc:AlternateContent>
  <bookViews>
    <workbookView xWindow="0" yWindow="0" windowWidth="28800" windowHeight="12480"/>
  </bookViews>
  <sheets>
    <sheet name="งบรับ-จ่าย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G73" i="1"/>
  <c r="D73" i="1"/>
  <c r="D72" i="1"/>
  <c r="D71" i="1"/>
  <c r="D70" i="1"/>
  <c r="G69" i="1"/>
  <c r="D69" i="1" s="1"/>
  <c r="D68" i="1"/>
  <c r="D67" i="1"/>
  <c r="B65" i="1"/>
  <c r="G64" i="1"/>
  <c r="D64" i="1"/>
  <c r="C64" i="1"/>
  <c r="A64" i="1"/>
  <c r="G63" i="1"/>
  <c r="D63" i="1"/>
  <c r="A63" i="1"/>
  <c r="C63" i="1" s="1"/>
  <c r="G62" i="1"/>
  <c r="D62" i="1"/>
  <c r="C62" i="1"/>
  <c r="G61" i="1"/>
  <c r="D61" i="1"/>
  <c r="C61" i="1"/>
  <c r="A61" i="1"/>
  <c r="G60" i="1"/>
  <c r="D60" i="1"/>
  <c r="C60" i="1"/>
  <c r="A60" i="1"/>
  <c r="G59" i="1"/>
  <c r="D59" i="1"/>
  <c r="A59" i="1"/>
  <c r="C59" i="1" s="1"/>
  <c r="G58" i="1"/>
  <c r="D58" i="1"/>
  <c r="A58" i="1"/>
  <c r="C58" i="1" s="1"/>
  <c r="G57" i="1"/>
  <c r="D57" i="1"/>
  <c r="A57" i="1"/>
  <c r="C57" i="1" s="1"/>
  <c r="G56" i="1"/>
  <c r="D56" i="1"/>
  <c r="A56" i="1"/>
  <c r="C56" i="1" s="1"/>
  <c r="G55" i="1"/>
  <c r="D55" i="1"/>
  <c r="A55" i="1"/>
  <c r="C55" i="1" s="1"/>
  <c r="G54" i="1"/>
  <c r="D54" i="1"/>
  <c r="A54" i="1"/>
  <c r="C54" i="1" s="1"/>
  <c r="G53" i="1"/>
  <c r="D53" i="1"/>
  <c r="D65" i="1" s="1"/>
  <c r="D76" i="1" s="1"/>
  <c r="A53" i="1"/>
  <c r="C53" i="1" s="1"/>
  <c r="C65" i="1" s="1"/>
  <c r="G32" i="1"/>
  <c r="D32" i="1" s="1"/>
  <c r="D31" i="1"/>
  <c r="D30" i="1"/>
  <c r="D29" i="1"/>
  <c r="D28" i="1"/>
  <c r="D27" i="1"/>
  <c r="D26" i="1"/>
  <c r="D25" i="1"/>
  <c r="D24" i="1"/>
  <c r="D23" i="1"/>
  <c r="B21" i="1"/>
  <c r="G20" i="1"/>
  <c r="D20" i="1"/>
  <c r="C20" i="1"/>
  <c r="G19" i="1"/>
  <c r="F19" i="1"/>
  <c r="D19" i="1"/>
  <c r="A19" i="1"/>
  <c r="C19" i="1" s="1"/>
  <c r="G18" i="1"/>
  <c r="F18" i="1"/>
  <c r="D18" i="1"/>
  <c r="C18" i="1"/>
  <c r="A18" i="1"/>
  <c r="G17" i="1"/>
  <c r="F17" i="1"/>
  <c r="D17" i="1"/>
  <c r="A17" i="1"/>
  <c r="C17" i="1" s="1"/>
  <c r="G16" i="1"/>
  <c r="F16" i="1"/>
  <c r="D16" i="1"/>
  <c r="A16" i="1"/>
  <c r="C16" i="1" s="1"/>
  <c r="G15" i="1"/>
  <c r="F15" i="1"/>
  <c r="D15" i="1"/>
  <c r="A15" i="1"/>
  <c r="C15" i="1" s="1"/>
  <c r="G14" i="1"/>
  <c r="F14" i="1"/>
  <c r="D14" i="1"/>
  <c r="C14" i="1"/>
  <c r="A14" i="1"/>
  <c r="G13" i="1"/>
  <c r="F13" i="1"/>
  <c r="D13" i="1"/>
  <c r="A13" i="1"/>
  <c r="C13" i="1" s="1"/>
  <c r="G12" i="1"/>
  <c r="F12" i="1"/>
  <c r="D12" i="1"/>
  <c r="D21" i="1" s="1"/>
  <c r="A12" i="1"/>
  <c r="C12" i="1" s="1"/>
  <c r="C21" i="1" s="1"/>
  <c r="G21" i="1" l="1"/>
  <c r="G34" i="1" s="1"/>
  <c r="G65" i="1"/>
  <c r="G76" i="1" s="1"/>
  <c r="G77" i="1" s="1"/>
  <c r="D34" i="1"/>
  <c r="G78" i="1"/>
  <c r="A21" i="1"/>
  <c r="A65" i="1"/>
  <c r="D78" i="1" l="1"/>
  <c r="H78" i="1" s="1"/>
  <c r="D77" i="1"/>
</calcChain>
</file>

<file path=xl/sharedStrings.xml><?xml version="1.0" encoding="utf-8"?>
<sst xmlns="http://schemas.openxmlformats.org/spreadsheetml/2006/main" count="93" uniqueCount="63">
  <si>
    <t>องค์การบริหารส่วนตำบลหาดขาม</t>
  </si>
  <si>
    <t>อำเภอกุยบุรี  จังหวัดประจวบคีรีขันธ์</t>
  </si>
  <si>
    <t>รายงาน รับ - จ่าย เงินสด</t>
  </si>
  <si>
    <t>ปีงบประมาณ 2562 ประจำเดือน ตุลาคม 2561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</si>
  <si>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</si>
  <si>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</si>
  <si>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</si>
  <si>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</si>
  <si>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</si>
  <si>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เงินอุดหนุนระบุ</t>
  </si>
  <si>
    <t>รวม</t>
  </si>
  <si>
    <t>เกิดขึ้นจริง</t>
  </si>
  <si>
    <t>บัญชี</t>
  </si>
  <si>
    <t>บาท</t>
  </si>
  <si>
    <t>วัตถุประสงค์/</t>
  </si>
  <si>
    <t>(บาท)</t>
  </si>
  <si>
    <t>เฉพาะกิจ (บาท)</t>
  </si>
  <si>
    <t>ยอดยกมา</t>
  </si>
  <si>
    <r>
      <rPr>
        <b/>
        <u/>
        <sz val="14"/>
        <rFont val="TH SarabunPSK"/>
        <family val="2"/>
      </rPr>
      <t>รายรับ</t>
    </r>
    <r>
      <rPr>
        <b/>
        <sz val="14"/>
        <rFont val="TH SarabunPSK"/>
        <family val="2"/>
      </rPr>
      <t xml:space="preserve"> (หมายเหตุ 1)</t>
    </r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</si>
  <si>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</si>
  <si>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</si>
  <si>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</si>
  <si>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</si>
  <si>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</si>
  <si>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</si>
  <si>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</si>
  <si>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เงินอุดหนุนทั่วไประบุวัตถุประสงค์</t>
  </si>
  <si>
    <t>เงินอุดหนุนเฉพาะกิจ</t>
  </si>
  <si>
    <t>44100002</t>
  </si>
  <si>
    <t>ทรัพย์สินหมุนเวียน (ค่าขายแบบแปลน)</t>
  </si>
  <si>
    <t>11069999</t>
  </si>
  <si>
    <t>ลูกหนี้ - ภาษีโรงเรือนฯ</t>
  </si>
  <si>
    <t>ลูกหนี้ - ภาษีบำรุงท้องที่</t>
  </si>
  <si>
    <t>ลูกหนี้เงินยืม เงินงบประมาณ</t>
  </si>
  <si>
    <t>ลูกหนี้-เงินทุนโครงการเศรษฐกิจชุมชน</t>
  </si>
  <si>
    <t>ลูกหนี้เงินยืม เงินสะสม</t>
  </si>
  <si>
    <t>รายจ่ายค้างจ่าย</t>
  </si>
  <si>
    <t>รายจ่ายรอจ่าย</t>
  </si>
  <si>
    <t>เงินสะสม</t>
  </si>
  <si>
    <t>เงินรับฝาก หมายเหตุ 2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</si>
  <si>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</si>
  <si>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</si>
  <si>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</si>
  <si>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</si>
  <si>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</si>
  <si>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</si>
  <si>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</si>
  <si>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</si>
  <si>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</si>
  <si>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</si>
  <si>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</si>
  <si>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ค่าที่ดินและสิ่งก่อสร้าง (ก)</t>
  </si>
  <si>
    <t>รายจ่ายอื่น ๆ</t>
  </si>
  <si>
    <t>เงินอุดหนุน</t>
  </si>
  <si>
    <t>รายได้รัฐบาลค้างรับ</t>
  </si>
  <si>
    <t>ลูกหนี้ - ภาษีบำรุงท้องที่ (ค้างชำระยกไป 62)</t>
  </si>
  <si>
    <t>รวมรายจ่าย</t>
  </si>
  <si>
    <t>สูงกว่า</t>
  </si>
  <si>
    <t xml:space="preserve"> รายรับ                                      รายจ่าย</t>
  </si>
  <si>
    <t>(ต่ำกว่า)</t>
  </si>
  <si>
    <t>ยอดยกไป</t>
  </si>
  <si>
    <t>ส่งคืนเงินยืม</t>
  </si>
  <si>
    <t>สัญญายืม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</si>
</sst>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00000000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7">
    <xf numFmtId="0" fontId="0" fillId="0" borderId="0" xfId="0"/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4" fillId="0" borderId="5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3" fontId="5" fillId="0" borderId="6" xfId="1" applyFont="1" applyFill="1" applyBorder="1"/>
    <xf numFmtId="43" fontId="4" fillId="0" borderId="6" xfId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43" fontId="5" fillId="0" borderId="7" xfId="1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49" fontId="5" fillId="0" borderId="7" xfId="0" quotePrefix="1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vertical="center"/>
    </xf>
    <xf numFmtId="43" fontId="5" fillId="0" borderId="4" xfId="1" applyFont="1" applyFill="1" applyBorder="1"/>
    <xf numFmtId="0" fontId="5" fillId="0" borderId="8" xfId="0" applyFont="1" applyFill="1" applyBorder="1"/>
    <xf numFmtId="49" fontId="5" fillId="0" borderId="9" xfId="0" quotePrefix="1" applyNumberFormat="1" applyFont="1" applyFill="1" applyBorder="1" applyAlignment="1">
      <alignment horizontal="center"/>
    </xf>
    <xf numFmtId="43" fontId="4" fillId="0" borderId="10" xfId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12" xfId="1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4" fillId="0" borderId="4" xfId="1" applyFont="1" applyFill="1" applyBorder="1"/>
    <xf numFmtId="0" fontId="5" fillId="0" borderId="13" xfId="0" applyFont="1" applyFill="1" applyBorder="1" applyAlignment="1">
      <alignment horizontal="left"/>
    </xf>
    <xf numFmtId="43" fontId="5" fillId="0" borderId="14" xfId="1" applyFont="1" applyFill="1" applyBorder="1"/>
    <xf numFmtId="0" fontId="5" fillId="0" borderId="13" xfId="0" applyFont="1" applyFill="1" applyBorder="1"/>
    <xf numFmtId="43" fontId="5" fillId="0" borderId="12" xfId="1" applyFont="1" applyFill="1" applyBorder="1"/>
    <xf numFmtId="0" fontId="7" fillId="0" borderId="1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43" fontId="5" fillId="0" borderId="7" xfId="1" applyFont="1" applyBorder="1" applyAlignment="1">
      <alignment horizontal="right"/>
    </xf>
    <xf numFmtId="43" fontId="5" fillId="0" borderId="14" xfId="1" applyFont="1" applyBorder="1" applyAlignment="1">
      <alignment horizontal="right"/>
    </xf>
    <xf numFmtId="43" fontId="5" fillId="0" borderId="15" xfId="1" applyFont="1" applyFill="1" applyBorder="1"/>
    <xf numFmtId="43" fontId="5" fillId="0" borderId="14" xfId="1" applyFont="1" applyBorder="1" applyAlignment="1">
      <alignment horizontal="right" vertical="center"/>
    </xf>
    <xf numFmtId="43" fontId="4" fillId="0" borderId="16" xfId="1" applyFont="1" applyFill="1" applyBorder="1"/>
    <xf numFmtId="43" fontId="4" fillId="0" borderId="17" xfId="1" applyFont="1" applyFill="1" applyBorder="1"/>
    <xf numFmtId="43" fontId="4" fillId="0" borderId="14" xfId="1" applyFont="1" applyFill="1" applyBorder="1"/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0" borderId="0" xfId="1" applyFont="1" applyFill="1" applyBorder="1"/>
    <xf numFmtId="43" fontId="5" fillId="0" borderId="17" xfId="1" applyFont="1" applyFill="1" applyBorder="1"/>
    <xf numFmtId="43" fontId="4" fillId="0" borderId="2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4" fillId="0" borderId="20" xfId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/>
    <xf numFmtId="43" fontId="5" fillId="0" borderId="0" xfId="1" applyFont="1"/>
    <xf numFmtId="0" fontId="5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43" fontId="8" fillId="0" borderId="0" xfId="0" applyNumberFormat="1" applyFont="1" applyFill="1"/>
    <xf numFmtId="4" fontId="5" fillId="0" borderId="0" xfId="0" applyNumberFormat="1" applyFont="1" applyFill="1"/>
    <xf numFmtId="187" fontId="5" fillId="0" borderId="0" xfId="0" applyNumberFormat="1" applyFont="1" applyFill="1"/>
    <xf numFmtId="43" fontId="5" fillId="0" borderId="0" xfId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 vertical="top"/>
    </xf>
  </cellXfs>
  <cellStyles count="3">
    <cellStyle name="เครื่องหมายจุลภาค" xfId="1" builtinId="3"/>
    <cellStyle name="เครื่องหมายจุลภาค 7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81</xdr:row>
      <xdr:rowOff>219075</xdr:rowOff>
    </xdr:from>
    <xdr:to>
      <xdr:col>2</xdr:col>
      <xdr:colOff>695325</xdr:colOff>
      <xdr:row>85</xdr:row>
      <xdr:rowOff>200025</xdr:rowOff>
    </xdr:to>
    <xdr:sp macro="" textlink="">
      <xdr:nvSpPr>
        <xdr:cNvPr id="5" name="TextBox 2"/>
        <xdr:cNvSpPr txBox="1"/>
      </xdr:nvSpPr>
      <xdr:spPr>
        <a:xfrm>
          <a:off x="504825" y="18735675"/>
          <a:ext cx="2076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</a:t>
          </a:r>
        </a:p>
        <a:p>
          <a:r>
            <a:rPr lang="en-US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</a:t>
          </a:r>
          <a:r>
            <a:rPr lang="th-TH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(นางพรพรรณ</a:t>
          </a:r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กุญแจนาค)</a:t>
          </a:r>
          <a:endParaRPr lang="th-TH" sz="1400">
            <a:latin typeface="TH SarabunPSK" pitchFamily="34" charset="-34"/>
            <a:cs typeface="TH SarabunPSK" pitchFamily="34" charset="-34"/>
          </a:endParaRPr>
        </a:p>
        <a:p>
          <a:r>
            <a:rPr lang="th-TH" sz="14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หัวหน้าฝ่ายบัญชี</a:t>
          </a:r>
          <a:endParaRPr lang="en-US" sz="1400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685801</xdr:colOff>
      <xdr:row>81</xdr:row>
      <xdr:rowOff>219075</xdr:rowOff>
    </xdr:from>
    <xdr:to>
      <xdr:col>4</xdr:col>
      <xdr:colOff>1295401</xdr:colOff>
      <xdr:row>85</xdr:row>
      <xdr:rowOff>200025</xdr:rowOff>
    </xdr:to>
    <xdr:sp macro="" textlink="">
      <xdr:nvSpPr>
        <xdr:cNvPr id="6" name="TextBox 3"/>
        <xdr:cNvSpPr txBox="1"/>
      </xdr:nvSpPr>
      <xdr:spPr>
        <a:xfrm>
          <a:off x="2571751" y="18735675"/>
          <a:ext cx="24955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(นายนิกร  กลิ่นเกลี้ยง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40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ปลัดองค์การบริหารส่วนตำบลหาดขาม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1381125</xdr:colOff>
      <xdr:row>81</xdr:row>
      <xdr:rowOff>219075</xdr:rowOff>
    </xdr:from>
    <xdr:to>
      <xdr:col>6</xdr:col>
      <xdr:colOff>676275</xdr:colOff>
      <xdr:row>85</xdr:row>
      <xdr:rowOff>200025</xdr:rowOff>
    </xdr:to>
    <xdr:sp macro="" textlink="">
      <xdr:nvSpPr>
        <xdr:cNvPr id="7" name="TextBox 4"/>
        <xdr:cNvSpPr txBox="1"/>
      </xdr:nvSpPr>
      <xdr:spPr>
        <a:xfrm>
          <a:off x="5153025" y="18735675"/>
          <a:ext cx="2362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(นายบุญรอด  เขียวเพชร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40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นายกองค์การบริหารส่วนตำบลหาดขาม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79</xdr:row>
      <xdr:rowOff>104775</xdr:rowOff>
    </xdr:from>
    <xdr:to>
      <xdr:col>6</xdr:col>
      <xdr:colOff>135373</xdr:colOff>
      <xdr:row>82</xdr:row>
      <xdr:rowOff>97597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9154775"/>
          <a:ext cx="5755123" cy="707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34;&#3619;&#3648;&#3591;&#3636;&#3609;%202562/&#3619;&#3634;&#3618;&#3591;&#3634;&#3609;&#3611;&#3619;&#3632;&#3592;&#3635;&#3648;&#3604;&#3639;&#3629;&#3609;/2562/&#3591;&#3610;&#3648;&#3604;&#3639;&#3629;&#3609;%20&#3611;&#3637;%202561%20&#3605;&#3640;&#3621;&#3634;&#3588;&#3617;%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ผ่าน"/>
      <sheetName val="รับจ่าย-เงินสด"/>
      <sheetName val="หมายเหตุ1"/>
      <sheetName val="หมายเหตุ1 (2)"/>
      <sheetName val="รายละเอียดประกอบงบ 2-3"/>
      <sheetName val="กระแสเงินสด"/>
      <sheetName val="งบทดลอง"/>
      <sheetName val="ออมทรัพย์กรุงไทย"/>
      <sheetName val="กรุงไทย โครงการเศรษฐกิจชุมชน"/>
      <sheetName val="ออมทรัพย์ ธกส."/>
      <sheetName val="ประจำ ธกส."/>
      <sheetName val="กระแสรายวันกรุงไทย"/>
      <sheetName val="กระแสรายวันธกส."/>
      <sheetName val="โอนงบ"/>
    </sheetNames>
    <sheetDataSet>
      <sheetData sheetId="0"/>
      <sheetData sheetId="1"/>
      <sheetData sheetId="2">
        <row r="8">
          <cell r="B8" t="str">
            <v>41100000</v>
          </cell>
        </row>
        <row r="13">
          <cell r="C13">
            <v>690000</v>
          </cell>
          <cell r="D13">
            <v>1097.92</v>
          </cell>
          <cell r="E13">
            <v>1097.92</v>
          </cell>
        </row>
        <row r="14">
          <cell r="B14" t="str">
            <v>41200000</v>
          </cell>
        </row>
        <row r="26">
          <cell r="C26">
            <v>198000</v>
          </cell>
          <cell r="D26">
            <v>295</v>
          </cell>
          <cell r="E26">
            <v>295</v>
          </cell>
        </row>
        <row r="27">
          <cell r="B27" t="str">
            <v>41300000</v>
          </cell>
        </row>
        <row r="30">
          <cell r="C30">
            <v>300000</v>
          </cell>
          <cell r="D30">
            <v>0</v>
          </cell>
          <cell r="E30">
            <v>0</v>
          </cell>
        </row>
        <row r="31">
          <cell r="B31" t="str">
            <v>41500000</v>
          </cell>
        </row>
        <row r="36">
          <cell r="C36">
            <v>100000</v>
          </cell>
          <cell r="D36">
            <v>0</v>
          </cell>
          <cell r="E36">
            <v>0</v>
          </cell>
        </row>
        <row r="37">
          <cell r="B37" t="str">
            <v>41600000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1">
          <cell r="B41" t="str">
            <v>42100000</v>
          </cell>
        </row>
        <row r="53">
          <cell r="C53">
            <v>27529000</v>
          </cell>
          <cell r="D53">
            <v>1559280.6199999999</v>
          </cell>
          <cell r="E53">
            <v>1559280.6199999999</v>
          </cell>
        </row>
        <row r="55">
          <cell r="B55" t="str">
            <v>43100000</v>
          </cell>
        </row>
        <row r="57">
          <cell r="C57">
            <v>18634000</v>
          </cell>
          <cell r="D57">
            <v>5723536</v>
          </cell>
          <cell r="E57">
            <v>5723536</v>
          </cell>
        </row>
        <row r="58">
          <cell r="B58" t="str">
            <v>44000000</v>
          </cell>
        </row>
        <row r="65">
          <cell r="C65">
            <v>19214000</v>
          </cell>
          <cell r="D65">
            <v>4509240</v>
          </cell>
          <cell r="E65">
            <v>4509240</v>
          </cell>
        </row>
        <row r="69">
          <cell r="D69">
            <v>0</v>
          </cell>
          <cell r="E69">
            <v>0</v>
          </cell>
        </row>
      </sheetData>
      <sheetData sheetId="3">
        <row r="8">
          <cell r="P8">
            <v>18400170</v>
          </cell>
          <cell r="R8">
            <v>1309660</v>
          </cell>
        </row>
        <row r="10">
          <cell r="Q10">
            <v>1309660</v>
          </cell>
        </row>
        <row r="12">
          <cell r="P12">
            <v>2875800</v>
          </cell>
          <cell r="Q12">
            <v>216690</v>
          </cell>
          <cell r="R12">
            <v>216690</v>
          </cell>
        </row>
        <row r="13">
          <cell r="P13">
            <v>13031300</v>
          </cell>
          <cell r="Q13">
            <v>835360</v>
          </cell>
          <cell r="R13">
            <v>835360</v>
          </cell>
        </row>
        <row r="14">
          <cell r="P14">
            <v>1203200</v>
          </cell>
          <cell r="Q14">
            <v>4000</v>
          </cell>
          <cell r="R14">
            <v>4000</v>
          </cell>
        </row>
        <row r="15">
          <cell r="P15">
            <v>6513530</v>
          </cell>
          <cell r="Q15">
            <v>41865.839999999997</v>
          </cell>
          <cell r="R15">
            <v>41865.839999999997</v>
          </cell>
        </row>
        <row r="16">
          <cell r="P16">
            <v>5671000</v>
          </cell>
          <cell r="R16">
            <v>0</v>
          </cell>
        </row>
        <row r="17">
          <cell r="P17">
            <v>620000</v>
          </cell>
          <cell r="Q17">
            <v>24686.95</v>
          </cell>
          <cell r="R17">
            <v>24686.95</v>
          </cell>
        </row>
        <row r="18">
          <cell r="P18">
            <v>4830000</v>
          </cell>
          <cell r="R18">
            <v>0</v>
          </cell>
        </row>
        <row r="19">
          <cell r="M19">
            <v>20000</v>
          </cell>
          <cell r="R19">
            <v>0</v>
          </cell>
        </row>
        <row r="22">
          <cell r="P22">
            <v>760000</v>
          </cell>
          <cell r="R22">
            <v>0</v>
          </cell>
        </row>
        <row r="23">
          <cell r="P23">
            <v>12740000</v>
          </cell>
          <cell r="R23">
            <v>0</v>
          </cell>
        </row>
        <row r="26">
          <cell r="Q26">
            <v>0</v>
          </cell>
        </row>
      </sheetData>
      <sheetData sheetId="4">
        <row r="21">
          <cell r="C21">
            <v>21699.200000000001</v>
          </cell>
          <cell r="D21">
            <v>27990.559999999998</v>
          </cell>
        </row>
        <row r="67">
          <cell r="D67">
            <v>17710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5" workbookViewId="0">
      <selection activeCell="C96" sqref="C96"/>
    </sheetView>
  </sheetViews>
  <sheetFormatPr defaultColWidth="8" defaultRowHeight="18" customHeight="1" x14ac:dyDescent="0.3"/>
  <cols>
    <col min="1" max="4" width="12.375" style="73" customWidth="1"/>
    <col min="5" max="5" width="31.75" style="72" customWidth="1"/>
    <col min="6" max="6" width="8.5" style="85" customWidth="1"/>
    <col min="7" max="7" width="15.125" style="73" customWidth="1"/>
    <col min="8" max="8" width="12" style="72" customWidth="1"/>
    <col min="9" max="9" width="8" style="72"/>
    <col min="10" max="10" width="14.5" style="73" customWidth="1"/>
    <col min="11" max="11" width="9.75" style="72" customWidth="1"/>
    <col min="12" max="12" width="15" style="72" customWidth="1"/>
    <col min="13" max="13" width="14.875" style="72" bestFit="1" customWidth="1"/>
    <col min="14" max="14" width="10.75" style="72" bestFit="1" customWidth="1"/>
    <col min="15" max="16384" width="8" style="72"/>
  </cols>
  <sheetData>
    <row r="1" spans="1:10" ht="21" x14ac:dyDescent="0.3">
      <c r="A1" s="1" t="s">
        <v>0</v>
      </c>
      <c r="B1" s="1"/>
      <c r="C1" s="1"/>
      <c r="D1" s="1"/>
      <c r="E1" s="1"/>
      <c r="F1" s="1"/>
      <c r="G1" s="1"/>
    </row>
    <row r="2" spans="1:10" ht="21" x14ac:dyDescent="0.3">
      <c r="A2" s="1" t="s">
        <v>1</v>
      </c>
      <c r="B2" s="1"/>
      <c r="C2" s="1"/>
      <c r="D2" s="1"/>
      <c r="E2" s="1"/>
      <c r="F2" s="1"/>
      <c r="G2" s="1"/>
    </row>
    <row r="3" spans="1:10" ht="21" x14ac:dyDescent="0.3">
      <c r="A3" s="2" t="s">
        <v>2</v>
      </c>
      <c r="B3" s="2"/>
      <c r="C3" s="2"/>
      <c r="D3" s="2"/>
      <c r="E3" s="2"/>
      <c r="F3" s="2"/>
      <c r="G3" s="2"/>
    </row>
    <row r="4" spans="1:10" ht="21" x14ac:dyDescent="0.3">
      <c r="A4" s="2" t="s">
        <v>3</v>
      </c>
      <c r="B4" s="2"/>
      <c r="C4" s="2"/>
      <c r="D4" s="2"/>
      <c r="E4" s="2"/>
      <c r="F4" s="2"/>
      <c r="G4" s="2"/>
    </row>
    <row r="5" spans="1:10" ht="21" x14ac:dyDescent="0.3">
      <c r="A5" s="3"/>
      <c r="B5" s="3"/>
      <c r="C5" s="3"/>
      <c r="D5" s="3"/>
      <c r="E5" s="4"/>
      <c r="F5" s="5"/>
      <c r="G5" s="5"/>
    </row>
    <row r="6" spans="1:10" s="74" customFormat="1" ht="18.75" x14ac:dyDescent="0.3">
      <c r="A6" s="6" t="s">
        <v>4</v>
      </c>
      <c r="B6" s="6"/>
      <c r="C6" s="6"/>
      <c r="D6" s="7"/>
      <c r="E6" s="8" t="s">
        <v>5</v>
      </c>
      <c r="F6" s="9" t="s">
        <v>6</v>
      </c>
      <c r="G6" s="10" t="s">
        <v>7</v>
      </c>
      <c r="J6" s="75"/>
    </row>
    <row r="7" spans="1:10" s="74" customFormat="1" ht="18.75" x14ac:dyDescent="0.3">
      <c r="A7" s="11" t="s">
        <v>8</v>
      </c>
      <c r="B7" s="11" t="s">
        <v>9</v>
      </c>
      <c r="C7" s="11" t="s">
        <v>10</v>
      </c>
      <c r="D7" s="11" t="s">
        <v>11</v>
      </c>
      <c r="E7" s="12"/>
      <c r="F7" s="12" t="s">
        <v>12</v>
      </c>
      <c r="G7" s="11" t="s">
        <v>11</v>
      </c>
      <c r="J7" s="75"/>
    </row>
    <row r="8" spans="1:10" s="74" customFormat="1" ht="18.75" x14ac:dyDescent="0.3">
      <c r="A8" s="13" t="s">
        <v>13</v>
      </c>
      <c r="B8" s="11" t="s">
        <v>14</v>
      </c>
      <c r="C8" s="13" t="s">
        <v>15</v>
      </c>
      <c r="D8" s="13" t="s">
        <v>13</v>
      </c>
      <c r="E8" s="12"/>
      <c r="F8" s="12"/>
      <c r="G8" s="13" t="s">
        <v>13</v>
      </c>
      <c r="J8" s="75"/>
    </row>
    <row r="9" spans="1:10" s="74" customFormat="1" ht="18.75" x14ac:dyDescent="0.3">
      <c r="A9" s="14"/>
      <c r="B9" s="15" t="s">
        <v>16</v>
      </c>
      <c r="C9" s="14"/>
      <c r="D9" s="14"/>
      <c r="E9" s="16"/>
      <c r="F9" s="16"/>
      <c r="G9" s="17"/>
      <c r="J9" s="75"/>
    </row>
    <row r="10" spans="1:10" s="74" customFormat="1" ht="18.75" x14ac:dyDescent="0.3">
      <c r="A10" s="18"/>
      <c r="B10" s="18"/>
      <c r="C10" s="18"/>
      <c r="D10" s="19">
        <v>29051542.760000002</v>
      </c>
      <c r="E10" s="20" t="s">
        <v>17</v>
      </c>
      <c r="F10" s="21"/>
      <c r="G10" s="19">
        <v>29051542.760000002</v>
      </c>
      <c r="J10" s="75"/>
    </row>
    <row r="11" spans="1:10" s="74" customFormat="1" ht="18.75" x14ac:dyDescent="0.3">
      <c r="A11" s="22"/>
      <c r="B11" s="22"/>
      <c r="C11" s="22"/>
      <c r="D11" s="22"/>
      <c r="E11" s="23" t="s">
        <v>18</v>
      </c>
      <c r="F11" s="24"/>
      <c r="G11" s="22"/>
      <c r="J11" s="75"/>
    </row>
    <row r="12" spans="1:10" s="74" customFormat="1" ht="18.75" x14ac:dyDescent="0.3">
      <c r="A12" s="22">
        <f>+[1]หมายเหตุ1!C13</f>
        <v>690000</v>
      </c>
      <c r="B12" s="22">
        <v>0</v>
      </c>
      <c r="C12" s="22">
        <f>+A12+B12</f>
        <v>690000</v>
      </c>
      <c r="D12" s="22">
        <f>+[1]หมายเหตุ1!E13</f>
        <v>1097.92</v>
      </c>
      <c r="E12" s="25" t="s">
        <v>19</v>
      </c>
      <c r="F12" s="26" t="str">
        <f>+[1]หมายเหตุ1!B8</f>
        <v>41100000</v>
      </c>
      <c r="G12" s="22">
        <f>+[1]หมายเหตุ1!D13</f>
        <v>1097.92</v>
      </c>
      <c r="J12" s="75"/>
    </row>
    <row r="13" spans="1:10" s="74" customFormat="1" ht="18.75" x14ac:dyDescent="0.3">
      <c r="A13" s="22">
        <f>+[1]หมายเหตุ1!C26</f>
        <v>198000</v>
      </c>
      <c r="B13" s="22">
        <v>0</v>
      </c>
      <c r="C13" s="22">
        <f t="shared" ref="C13:C18" si="0">+A13+B13</f>
        <v>198000</v>
      </c>
      <c r="D13" s="22">
        <f>+[1]หมายเหตุ1!E26</f>
        <v>295</v>
      </c>
      <c r="E13" s="25" t="s">
        <v>20</v>
      </c>
      <c r="F13" s="26" t="str">
        <f>+[1]หมายเหตุ1!B14</f>
        <v>41200000</v>
      </c>
      <c r="G13" s="22">
        <f>+[1]หมายเหตุ1!D26</f>
        <v>295</v>
      </c>
      <c r="J13" s="75"/>
    </row>
    <row r="14" spans="1:10" s="74" customFormat="1" ht="18.75" x14ac:dyDescent="0.3">
      <c r="A14" s="22">
        <f>+[1]หมายเหตุ1!C30</f>
        <v>300000</v>
      </c>
      <c r="B14" s="22">
        <v>0</v>
      </c>
      <c r="C14" s="22">
        <f t="shared" si="0"/>
        <v>300000</v>
      </c>
      <c r="D14" s="22">
        <f>+[1]หมายเหตุ1!E30</f>
        <v>0</v>
      </c>
      <c r="E14" s="25" t="s">
        <v>21</v>
      </c>
      <c r="F14" s="26" t="str">
        <f>+[1]หมายเหตุ1!B27</f>
        <v>41300000</v>
      </c>
      <c r="G14" s="22">
        <f>+[1]หมายเหตุ1!D30</f>
        <v>0</v>
      </c>
      <c r="J14" s="75"/>
    </row>
    <row r="15" spans="1:10" s="74" customFormat="1" ht="18.75" x14ac:dyDescent="0.3">
      <c r="A15" s="22">
        <f>+[1]หมายเหตุ1!C36</f>
        <v>100000</v>
      </c>
      <c r="B15" s="22">
        <v>0</v>
      </c>
      <c r="C15" s="22">
        <f t="shared" si="0"/>
        <v>100000</v>
      </c>
      <c r="D15" s="22">
        <f>+[1]หมายเหตุ1!E36</f>
        <v>0</v>
      </c>
      <c r="E15" s="25" t="s">
        <v>22</v>
      </c>
      <c r="F15" s="26" t="str">
        <f>+[1]หมายเหตุ1!B31</f>
        <v>41500000</v>
      </c>
      <c r="G15" s="22">
        <f>+[1]หมายเหตุ1!D36</f>
        <v>0</v>
      </c>
      <c r="J15" s="75"/>
    </row>
    <row r="16" spans="1:10" s="74" customFormat="1" ht="18.75" x14ac:dyDescent="0.3">
      <c r="A16" s="22">
        <f>+[1]หมายเหตุ1!C39</f>
        <v>0</v>
      </c>
      <c r="B16" s="22">
        <v>0</v>
      </c>
      <c r="C16" s="22">
        <f t="shared" si="0"/>
        <v>0</v>
      </c>
      <c r="D16" s="27">
        <f>+[1]หมายเหตุ1!E39</f>
        <v>0</v>
      </c>
      <c r="E16" s="25" t="s">
        <v>23</v>
      </c>
      <c r="F16" s="26" t="str">
        <f>+[1]หมายเหตุ1!B37</f>
        <v>41600000</v>
      </c>
      <c r="G16" s="22">
        <f>+[1]หมายเหตุ1!D39</f>
        <v>0</v>
      </c>
      <c r="J16" s="75"/>
    </row>
    <row r="17" spans="1:12" s="74" customFormat="1" ht="18.75" x14ac:dyDescent="0.3">
      <c r="A17" s="22">
        <f>+[1]หมายเหตุ1!C53</f>
        <v>27529000</v>
      </c>
      <c r="B17" s="22">
        <v>0</v>
      </c>
      <c r="C17" s="22">
        <f t="shared" si="0"/>
        <v>27529000</v>
      </c>
      <c r="D17" s="22">
        <f>+[1]หมายเหตุ1!E53</f>
        <v>1559280.6199999999</v>
      </c>
      <c r="E17" s="25" t="s">
        <v>24</v>
      </c>
      <c r="F17" s="26" t="str">
        <f>+[1]หมายเหตุ1!B41</f>
        <v>42100000</v>
      </c>
      <c r="G17" s="22">
        <f>+[1]หมายเหตุ1!D53</f>
        <v>1559280.6199999999</v>
      </c>
      <c r="J17" s="75"/>
    </row>
    <row r="18" spans="1:12" s="74" customFormat="1" ht="18.75" x14ac:dyDescent="0.3">
      <c r="A18" s="22">
        <f>+[1]หมายเหตุ1!C57</f>
        <v>18634000</v>
      </c>
      <c r="B18" s="22">
        <v>0</v>
      </c>
      <c r="C18" s="22">
        <f t="shared" si="0"/>
        <v>18634000</v>
      </c>
      <c r="D18" s="22">
        <f>+[1]หมายเหตุ1!E57</f>
        <v>5723536</v>
      </c>
      <c r="E18" s="25" t="s">
        <v>25</v>
      </c>
      <c r="F18" s="26" t="str">
        <f>+[1]หมายเหตุ1!B55</f>
        <v>43100000</v>
      </c>
      <c r="G18" s="22">
        <f>+[1]หมายเหตุ1!D57</f>
        <v>5723536</v>
      </c>
      <c r="J18" s="75"/>
    </row>
    <row r="19" spans="1:12" s="74" customFormat="1" ht="18.75" x14ac:dyDescent="0.3">
      <c r="A19" s="22">
        <f>+[1]หมายเหตุ1!C65</f>
        <v>19214000</v>
      </c>
      <c r="B19" s="22">
        <v>0</v>
      </c>
      <c r="C19" s="22">
        <f>+A19+B19</f>
        <v>19214000</v>
      </c>
      <c r="D19" s="22">
        <f>+[1]หมายเหตุ1!E65</f>
        <v>4509240</v>
      </c>
      <c r="E19" s="25" t="s">
        <v>26</v>
      </c>
      <c r="F19" s="26" t="str">
        <f>+[1]หมายเหตุ1!B58</f>
        <v>44000000</v>
      </c>
      <c r="G19" s="22">
        <f>+[1]หมายเหตุ1!D65</f>
        <v>4509240</v>
      </c>
      <c r="J19" s="75"/>
    </row>
    <row r="20" spans="1:12" s="74" customFormat="1" ht="18.75" x14ac:dyDescent="0.3">
      <c r="A20" s="28">
        <v>0</v>
      </c>
      <c r="B20" s="28">
        <v>0</v>
      </c>
      <c r="C20" s="28">
        <f>+A20+B20</f>
        <v>0</v>
      </c>
      <c r="D20" s="28">
        <f>+[1]หมายเหตุ1!E69</f>
        <v>0</v>
      </c>
      <c r="E20" s="29" t="s">
        <v>27</v>
      </c>
      <c r="F20" s="30" t="s">
        <v>28</v>
      </c>
      <c r="G20" s="28">
        <f>+[1]หมายเหตุ1!D69</f>
        <v>0</v>
      </c>
      <c r="J20" s="75"/>
    </row>
    <row r="21" spans="1:12" s="74" customFormat="1" ht="19.5" thickBot="1" x14ac:dyDescent="0.35">
      <c r="A21" s="31">
        <f>SUM(A12:A20)</f>
        <v>66665000</v>
      </c>
      <c r="B21" s="31">
        <f>SUM(B12:B20)</f>
        <v>0</v>
      </c>
      <c r="C21" s="31">
        <f>SUM(C12:C20)</f>
        <v>66665000</v>
      </c>
      <c r="D21" s="31">
        <f>SUM(D12:D20)</f>
        <v>11793449.539999999</v>
      </c>
      <c r="E21" s="32"/>
      <c r="F21" s="33"/>
      <c r="G21" s="31">
        <f>SUM(G12:G20)</f>
        <v>11793449.539999999</v>
      </c>
      <c r="J21" s="75"/>
      <c r="L21" s="76"/>
    </row>
    <row r="22" spans="1:12" s="74" customFormat="1" ht="19.5" thickTop="1" x14ac:dyDescent="0.3">
      <c r="A22" s="34"/>
      <c r="B22" s="34"/>
      <c r="C22" s="34"/>
      <c r="D22" s="35"/>
      <c r="E22" s="36"/>
      <c r="F22" s="37"/>
      <c r="G22" s="38"/>
      <c r="J22" s="75"/>
    </row>
    <row r="23" spans="1:12" s="74" customFormat="1" ht="18.75" x14ac:dyDescent="0.3">
      <c r="A23" s="34"/>
      <c r="B23" s="34"/>
      <c r="C23" s="34"/>
      <c r="D23" s="22">
        <f>+G23</f>
        <v>0</v>
      </c>
      <c r="E23" s="39" t="s">
        <v>29</v>
      </c>
      <c r="F23" s="86" t="s">
        <v>30</v>
      </c>
      <c r="G23" s="22">
        <v>0</v>
      </c>
      <c r="J23" s="75"/>
    </row>
    <row r="24" spans="1:12" s="74" customFormat="1" ht="18.75" x14ac:dyDescent="0.3">
      <c r="A24" s="34"/>
      <c r="B24" s="34"/>
      <c r="C24" s="34"/>
      <c r="D24" s="22">
        <f t="shared" ref="D24:D32" si="1">+G24</f>
        <v>0</v>
      </c>
      <c r="E24" s="39" t="s">
        <v>31</v>
      </c>
      <c r="F24" s="24">
        <v>11043001</v>
      </c>
      <c r="G24" s="40">
        <v>0</v>
      </c>
      <c r="J24" s="75"/>
    </row>
    <row r="25" spans="1:12" s="74" customFormat="1" ht="18.75" x14ac:dyDescent="0.3">
      <c r="A25" s="34"/>
      <c r="B25" s="34"/>
      <c r="C25" s="34"/>
      <c r="D25" s="22">
        <f t="shared" si="1"/>
        <v>0</v>
      </c>
      <c r="E25" s="39" t="s">
        <v>32</v>
      </c>
      <c r="F25" s="24">
        <v>11043002</v>
      </c>
      <c r="G25" s="40">
        <v>0</v>
      </c>
      <c r="J25" s="75"/>
    </row>
    <row r="26" spans="1:12" s="74" customFormat="1" ht="18.75" x14ac:dyDescent="0.3">
      <c r="A26" s="34"/>
      <c r="B26" s="34"/>
      <c r="C26" s="34"/>
      <c r="D26" s="22">
        <f t="shared" si="1"/>
        <v>0</v>
      </c>
      <c r="E26" s="39" t="s">
        <v>33</v>
      </c>
      <c r="F26" s="24">
        <v>11041000</v>
      </c>
      <c r="G26" s="22">
        <v>0</v>
      </c>
      <c r="H26" s="77" t="s">
        <v>61</v>
      </c>
      <c r="J26" s="75"/>
      <c r="K26" s="76"/>
    </row>
    <row r="27" spans="1:12" s="74" customFormat="1" ht="18.75" x14ac:dyDescent="0.3">
      <c r="A27" s="34"/>
      <c r="B27" s="34"/>
      <c r="C27" s="34"/>
      <c r="D27" s="22">
        <f t="shared" si="1"/>
        <v>0</v>
      </c>
      <c r="E27" s="41" t="s">
        <v>34</v>
      </c>
      <c r="F27" s="24">
        <v>11045000</v>
      </c>
      <c r="G27" s="40">
        <v>0</v>
      </c>
      <c r="H27" s="77" t="s">
        <v>61</v>
      </c>
      <c r="J27" s="75"/>
    </row>
    <row r="28" spans="1:12" s="74" customFormat="1" ht="18.75" x14ac:dyDescent="0.3">
      <c r="A28" s="34"/>
      <c r="B28" s="34"/>
      <c r="C28" s="34"/>
      <c r="D28" s="22">
        <f t="shared" si="1"/>
        <v>0</v>
      </c>
      <c r="E28" s="39" t="s">
        <v>35</v>
      </c>
      <c r="F28" s="24">
        <v>11047000</v>
      </c>
      <c r="G28" s="22">
        <v>0</v>
      </c>
      <c r="H28" s="77" t="s">
        <v>61</v>
      </c>
      <c r="J28" s="75"/>
      <c r="K28" s="76"/>
    </row>
    <row r="29" spans="1:12" s="74" customFormat="1" ht="18.75" x14ac:dyDescent="0.3">
      <c r="A29" s="34"/>
      <c r="B29" s="34"/>
      <c r="C29" s="34"/>
      <c r="D29" s="22">
        <f t="shared" si="1"/>
        <v>0</v>
      </c>
      <c r="E29" s="39" t="s">
        <v>36</v>
      </c>
      <c r="F29" s="24">
        <v>21010000</v>
      </c>
      <c r="G29" s="22">
        <v>0</v>
      </c>
      <c r="J29" s="75"/>
    </row>
    <row r="30" spans="1:12" s="74" customFormat="1" ht="18.75" x14ac:dyDescent="0.3">
      <c r="A30" s="34"/>
      <c r="B30" s="34"/>
      <c r="C30" s="34"/>
      <c r="D30" s="22">
        <f t="shared" si="1"/>
        <v>0</v>
      </c>
      <c r="E30" s="39" t="s">
        <v>37</v>
      </c>
      <c r="F30" s="24">
        <v>21020000</v>
      </c>
      <c r="G30" s="22">
        <v>0</v>
      </c>
      <c r="J30" s="75"/>
    </row>
    <row r="31" spans="1:12" s="74" customFormat="1" ht="18.75" x14ac:dyDescent="0.3">
      <c r="A31" s="34"/>
      <c r="B31" s="34"/>
      <c r="C31" s="34"/>
      <c r="D31" s="22">
        <f t="shared" si="1"/>
        <v>28430</v>
      </c>
      <c r="E31" s="39" t="s">
        <v>38</v>
      </c>
      <c r="F31" s="24">
        <v>31000000</v>
      </c>
      <c r="G31" s="22">
        <v>28430</v>
      </c>
      <c r="J31" s="75"/>
    </row>
    <row r="32" spans="1:12" s="74" customFormat="1" ht="18.75" x14ac:dyDescent="0.3">
      <c r="A32" s="34"/>
      <c r="B32" s="34"/>
      <c r="C32" s="34"/>
      <c r="D32" s="22">
        <f t="shared" si="1"/>
        <v>21699.200000000001</v>
      </c>
      <c r="E32" s="39" t="s">
        <v>39</v>
      </c>
      <c r="F32" s="24">
        <v>21040000</v>
      </c>
      <c r="G32" s="22">
        <f>+'[1]รายละเอียดประกอบงบ 2-3'!C21</f>
        <v>21699.200000000001</v>
      </c>
      <c r="J32" s="75"/>
    </row>
    <row r="33" spans="1:10" s="74" customFormat="1" ht="18.75" x14ac:dyDescent="0.3">
      <c r="A33" s="34"/>
      <c r="B33" s="34"/>
      <c r="C33" s="34"/>
      <c r="D33" s="42"/>
      <c r="E33" s="43"/>
      <c r="F33" s="44"/>
      <c r="G33" s="28"/>
      <c r="J33" s="75"/>
    </row>
    <row r="34" spans="1:10" s="74" customFormat="1" ht="19.5" thickBot="1" x14ac:dyDescent="0.35">
      <c r="A34" s="34"/>
      <c r="B34" s="34"/>
      <c r="C34" s="34"/>
      <c r="D34" s="31">
        <f>D21+D23+D25+D24+D27+D26+D28+D29+D30+D31+D32+D33</f>
        <v>11843578.739999998</v>
      </c>
      <c r="E34" s="36" t="s">
        <v>40</v>
      </c>
      <c r="F34" s="45"/>
      <c r="G34" s="31">
        <f>SUM(G21:G33)</f>
        <v>11843578.739999998</v>
      </c>
      <c r="J34" s="75"/>
    </row>
    <row r="35" spans="1:10" s="74" customFormat="1" ht="19.5" thickTop="1" x14ac:dyDescent="0.3">
      <c r="A35" s="34"/>
      <c r="B35" s="34"/>
      <c r="C35" s="34"/>
      <c r="D35" s="34"/>
      <c r="E35" s="46"/>
      <c r="F35" s="45"/>
      <c r="G35" s="34"/>
      <c r="J35" s="75"/>
    </row>
    <row r="36" spans="1:10" s="74" customFormat="1" ht="18.75" x14ac:dyDescent="0.3">
      <c r="A36" s="34"/>
      <c r="B36" s="34"/>
      <c r="C36" s="34"/>
      <c r="D36" s="34"/>
      <c r="E36" s="46"/>
      <c r="F36" s="45"/>
      <c r="G36" s="34"/>
      <c r="J36" s="75"/>
    </row>
    <row r="37" spans="1:10" s="74" customFormat="1" ht="18.75" x14ac:dyDescent="0.3">
      <c r="A37" s="34"/>
      <c r="B37" s="34"/>
      <c r="C37" s="34"/>
      <c r="D37" s="34"/>
      <c r="E37" s="46"/>
      <c r="F37" s="45"/>
      <c r="G37" s="34"/>
      <c r="J37" s="75"/>
    </row>
    <row r="38" spans="1:10" s="74" customFormat="1" ht="18.75" x14ac:dyDescent="0.3">
      <c r="A38" s="34"/>
      <c r="B38" s="34"/>
      <c r="C38" s="34"/>
      <c r="D38" s="34"/>
      <c r="E38" s="46"/>
      <c r="F38" s="45"/>
      <c r="G38" s="34"/>
      <c r="J38" s="75"/>
    </row>
    <row r="39" spans="1:10" s="74" customFormat="1" ht="18.75" x14ac:dyDescent="0.3">
      <c r="A39" s="34"/>
      <c r="B39" s="34"/>
      <c r="C39" s="34"/>
      <c r="D39" s="34"/>
      <c r="E39" s="46"/>
      <c r="F39" s="45"/>
      <c r="G39" s="34"/>
      <c r="J39" s="75"/>
    </row>
    <row r="40" spans="1:10" s="74" customFormat="1" ht="18.75" x14ac:dyDescent="0.3">
      <c r="A40" s="34"/>
      <c r="B40" s="34"/>
      <c r="C40" s="34"/>
      <c r="D40" s="34"/>
      <c r="E40" s="46"/>
      <c r="F40" s="45"/>
      <c r="G40" s="34"/>
      <c r="J40" s="75"/>
    </row>
    <row r="41" spans="1:10" s="74" customFormat="1" ht="18.75" x14ac:dyDescent="0.3">
      <c r="A41" s="34"/>
      <c r="B41" s="34"/>
      <c r="C41" s="34"/>
      <c r="D41" s="34"/>
      <c r="E41" s="46"/>
      <c r="F41" s="45"/>
      <c r="G41" s="34"/>
      <c r="J41" s="75"/>
    </row>
    <row r="42" spans="1:10" s="74" customFormat="1" ht="18.75" x14ac:dyDescent="0.3">
      <c r="A42" s="34"/>
      <c r="B42" s="34"/>
      <c r="C42" s="34"/>
      <c r="D42" s="34"/>
      <c r="E42" s="46"/>
      <c r="F42" s="45"/>
      <c r="G42" s="34"/>
      <c r="J42" s="75"/>
    </row>
    <row r="43" spans="1:10" s="74" customFormat="1" ht="18.75" x14ac:dyDescent="0.3">
      <c r="A43" s="34"/>
      <c r="B43" s="34"/>
      <c r="C43" s="34"/>
      <c r="D43" s="34"/>
      <c r="E43" s="46"/>
      <c r="F43" s="45"/>
      <c r="G43" s="34"/>
      <c r="J43" s="75"/>
    </row>
    <row r="44" spans="1:10" s="74" customFormat="1" ht="18.75" x14ac:dyDescent="0.3">
      <c r="A44" s="34"/>
      <c r="B44" s="34"/>
      <c r="C44" s="34"/>
      <c r="D44" s="34"/>
      <c r="E44" s="46"/>
      <c r="F44" s="45"/>
      <c r="G44" s="34"/>
      <c r="J44" s="75"/>
    </row>
    <row r="45" spans="1:10" s="74" customFormat="1" ht="18.75" x14ac:dyDescent="0.3">
      <c r="A45" s="34"/>
      <c r="B45" s="34"/>
      <c r="C45" s="34"/>
      <c r="D45" s="34"/>
      <c r="E45" s="46"/>
      <c r="F45" s="45"/>
      <c r="G45" s="34"/>
      <c r="J45" s="75"/>
    </row>
    <row r="46" spans="1:10" s="74" customFormat="1" ht="18.75" x14ac:dyDescent="0.3">
      <c r="A46" s="34"/>
      <c r="B46" s="34"/>
      <c r="C46" s="34"/>
      <c r="D46" s="34"/>
      <c r="E46" s="46"/>
      <c r="F46" s="45"/>
      <c r="G46" s="34"/>
      <c r="J46" s="75"/>
    </row>
    <row r="47" spans="1:10" s="74" customFormat="1" ht="18.75" x14ac:dyDescent="0.3">
      <c r="A47" s="34"/>
      <c r="B47" s="34"/>
      <c r="C47" s="34"/>
      <c r="D47" s="34"/>
      <c r="E47" s="46"/>
      <c r="F47" s="45"/>
      <c r="G47" s="34"/>
      <c r="J47" s="75"/>
    </row>
    <row r="48" spans="1:10" s="74" customFormat="1" ht="18.75" x14ac:dyDescent="0.3">
      <c r="A48" s="6" t="s">
        <v>4</v>
      </c>
      <c r="B48" s="6"/>
      <c r="C48" s="6"/>
      <c r="D48" s="7"/>
      <c r="E48" s="8" t="s">
        <v>5</v>
      </c>
      <c r="F48" s="9" t="s">
        <v>6</v>
      </c>
      <c r="G48" s="10" t="s">
        <v>7</v>
      </c>
      <c r="J48" s="75"/>
    </row>
    <row r="49" spans="1:12" s="74" customFormat="1" ht="18.75" x14ac:dyDescent="0.3">
      <c r="A49" s="11" t="s">
        <v>8</v>
      </c>
      <c r="B49" s="11" t="s">
        <v>9</v>
      </c>
      <c r="C49" s="11" t="s">
        <v>10</v>
      </c>
      <c r="D49" s="11" t="s">
        <v>11</v>
      </c>
      <c r="E49" s="12"/>
      <c r="F49" s="12" t="s">
        <v>12</v>
      </c>
      <c r="G49" s="11" t="s">
        <v>11</v>
      </c>
      <c r="J49" s="75"/>
    </row>
    <row r="50" spans="1:12" s="74" customFormat="1" ht="18.75" x14ac:dyDescent="0.3">
      <c r="A50" s="13" t="s">
        <v>13</v>
      </c>
      <c r="B50" s="11" t="s">
        <v>14</v>
      </c>
      <c r="C50" s="13" t="s">
        <v>15</v>
      </c>
      <c r="D50" s="13" t="s">
        <v>13</v>
      </c>
      <c r="E50" s="12"/>
      <c r="F50" s="12"/>
      <c r="G50" s="13" t="s">
        <v>13</v>
      </c>
      <c r="J50" s="75"/>
    </row>
    <row r="51" spans="1:12" s="74" customFormat="1" ht="18.75" x14ac:dyDescent="0.3">
      <c r="A51" s="14"/>
      <c r="B51" s="15" t="s">
        <v>16</v>
      </c>
      <c r="C51" s="14"/>
      <c r="D51" s="14"/>
      <c r="E51" s="16"/>
      <c r="F51" s="16"/>
      <c r="G51" s="17"/>
      <c r="J51" s="75"/>
    </row>
    <row r="52" spans="1:12" s="74" customFormat="1" ht="18.75" x14ac:dyDescent="0.3">
      <c r="A52" s="18"/>
      <c r="B52" s="18"/>
      <c r="C52" s="18"/>
      <c r="D52" s="18"/>
      <c r="E52" s="47" t="s">
        <v>41</v>
      </c>
      <c r="F52" s="48"/>
      <c r="G52" s="18"/>
      <c r="J52" s="75"/>
    </row>
    <row r="53" spans="1:12" s="74" customFormat="1" ht="18.75" x14ac:dyDescent="0.3">
      <c r="A53" s="22">
        <f>+'[1]หมายเหตุ1 (2)'!P8</f>
        <v>18400170</v>
      </c>
      <c r="B53" s="22">
        <v>0</v>
      </c>
      <c r="C53" s="22">
        <f>+A53+B53</f>
        <v>18400170</v>
      </c>
      <c r="D53" s="22">
        <f>+'[1]หมายเหตุ1 (2)'!R8</f>
        <v>1309660</v>
      </c>
      <c r="E53" s="25" t="s">
        <v>42</v>
      </c>
      <c r="F53" s="49">
        <v>51000000</v>
      </c>
      <c r="G53" s="22">
        <f>+'[1]หมายเหตุ1 (2)'!Q10</f>
        <v>1309660</v>
      </c>
      <c r="J53" s="75"/>
    </row>
    <row r="54" spans="1:12" s="74" customFormat="1" ht="18.75" x14ac:dyDescent="0.3">
      <c r="A54" s="22">
        <f>+'[1]หมายเหตุ1 (2)'!P12</f>
        <v>2875800</v>
      </c>
      <c r="B54" s="22">
        <v>0</v>
      </c>
      <c r="C54" s="22">
        <f t="shared" ref="C54:C64" si="2">+A54+B54</f>
        <v>2875800</v>
      </c>
      <c r="D54" s="22">
        <f>+'[1]หมายเหตุ1 (2)'!R12</f>
        <v>216690</v>
      </c>
      <c r="E54" s="25" t="s">
        <v>43</v>
      </c>
      <c r="F54" s="24">
        <v>52100000</v>
      </c>
      <c r="G54" s="22">
        <f>+'[1]หมายเหตุ1 (2)'!Q12</f>
        <v>216690</v>
      </c>
      <c r="I54" s="76"/>
      <c r="J54" s="75"/>
    </row>
    <row r="55" spans="1:12" s="74" customFormat="1" ht="18.75" x14ac:dyDescent="0.3">
      <c r="A55" s="22">
        <f>+'[1]หมายเหตุ1 (2)'!P13</f>
        <v>13031300</v>
      </c>
      <c r="B55" s="22">
        <v>0</v>
      </c>
      <c r="C55" s="22">
        <f t="shared" si="2"/>
        <v>13031300</v>
      </c>
      <c r="D55" s="22">
        <f>+'[1]หมายเหตุ1 (2)'!R13</f>
        <v>835360</v>
      </c>
      <c r="E55" s="25" t="s">
        <v>44</v>
      </c>
      <c r="F55" s="24">
        <v>52200000</v>
      </c>
      <c r="G55" s="22">
        <f>+'[1]หมายเหตุ1 (2)'!Q13</f>
        <v>835360</v>
      </c>
      <c r="J55" s="75"/>
    </row>
    <row r="56" spans="1:12" s="74" customFormat="1" ht="18.75" x14ac:dyDescent="0.3">
      <c r="A56" s="22">
        <f>+'[1]หมายเหตุ1 (2)'!P14</f>
        <v>1203200</v>
      </c>
      <c r="B56" s="22">
        <v>0</v>
      </c>
      <c r="C56" s="22">
        <f t="shared" si="2"/>
        <v>1203200</v>
      </c>
      <c r="D56" s="22">
        <f>+'[1]หมายเหตุ1 (2)'!R14</f>
        <v>4000</v>
      </c>
      <c r="E56" s="25" t="s">
        <v>45</v>
      </c>
      <c r="F56" s="24">
        <v>53100000</v>
      </c>
      <c r="G56" s="22">
        <f>+'[1]หมายเหตุ1 (2)'!Q14</f>
        <v>4000</v>
      </c>
      <c r="J56" s="75"/>
    </row>
    <row r="57" spans="1:12" s="74" customFormat="1" ht="18.75" x14ac:dyDescent="0.3">
      <c r="A57" s="22">
        <f>+'[1]หมายเหตุ1 (2)'!P15</f>
        <v>6513530</v>
      </c>
      <c r="B57" s="22">
        <v>0</v>
      </c>
      <c r="C57" s="22">
        <f t="shared" si="2"/>
        <v>6513530</v>
      </c>
      <c r="D57" s="22">
        <f>+'[1]หมายเหตุ1 (2)'!R15</f>
        <v>41865.839999999997</v>
      </c>
      <c r="E57" s="25" t="s">
        <v>46</v>
      </c>
      <c r="F57" s="24">
        <v>53200000</v>
      </c>
      <c r="G57" s="22">
        <f>+'[1]หมายเหตุ1 (2)'!Q15</f>
        <v>41865.839999999997</v>
      </c>
      <c r="J57" s="75"/>
    </row>
    <row r="58" spans="1:12" s="74" customFormat="1" ht="18.75" x14ac:dyDescent="0.3">
      <c r="A58" s="22">
        <f>+'[1]หมายเหตุ1 (2)'!P16</f>
        <v>5671000</v>
      </c>
      <c r="B58" s="22">
        <v>0</v>
      </c>
      <c r="C58" s="22">
        <f t="shared" si="2"/>
        <v>5671000</v>
      </c>
      <c r="D58" s="22">
        <f>+'[1]หมายเหตุ1 (2)'!R16</f>
        <v>0</v>
      </c>
      <c r="E58" s="25" t="s">
        <v>47</v>
      </c>
      <c r="F58" s="24">
        <v>53300000</v>
      </c>
      <c r="G58" s="50">
        <f>+'[1]หมายเหตุ1 (2)'!Q16</f>
        <v>0</v>
      </c>
      <c r="J58" s="75"/>
    </row>
    <row r="59" spans="1:12" s="74" customFormat="1" ht="18.75" x14ac:dyDescent="0.3">
      <c r="A59" s="22">
        <f>+'[1]หมายเหตุ1 (2)'!P17</f>
        <v>620000</v>
      </c>
      <c r="B59" s="22">
        <v>0</v>
      </c>
      <c r="C59" s="22">
        <f t="shared" si="2"/>
        <v>620000</v>
      </c>
      <c r="D59" s="22">
        <f>+'[1]หมายเหตุ1 (2)'!R17</f>
        <v>24686.95</v>
      </c>
      <c r="E59" s="25" t="s">
        <v>48</v>
      </c>
      <c r="F59" s="24">
        <v>53400000</v>
      </c>
      <c r="G59" s="50">
        <f>+'[1]หมายเหตุ1 (2)'!Q17</f>
        <v>24686.95</v>
      </c>
      <c r="J59" s="75"/>
    </row>
    <row r="60" spans="1:12" s="74" customFormat="1" ht="18.75" x14ac:dyDescent="0.3">
      <c r="A60" s="22">
        <f>+'[1]หมายเหตุ1 (2)'!P22</f>
        <v>760000</v>
      </c>
      <c r="B60" s="22">
        <v>0</v>
      </c>
      <c r="C60" s="22">
        <f t="shared" si="2"/>
        <v>760000</v>
      </c>
      <c r="D60" s="22">
        <f>+'[1]หมายเหตุ1 (2)'!R22</f>
        <v>0</v>
      </c>
      <c r="E60" s="25" t="s">
        <v>49</v>
      </c>
      <c r="F60" s="24">
        <v>54100000</v>
      </c>
      <c r="G60" s="22">
        <f>+'[1]หมายเหตุ1 (2)'!Q22</f>
        <v>0</v>
      </c>
      <c r="J60" s="75"/>
    </row>
    <row r="61" spans="1:12" s="74" customFormat="1" ht="18.75" x14ac:dyDescent="0.3">
      <c r="A61" s="22">
        <f>+'[1]หมายเหตุ1 (2)'!P23</f>
        <v>12740000</v>
      </c>
      <c r="B61" s="22">
        <v>0</v>
      </c>
      <c r="C61" s="22">
        <f>+A61+B61</f>
        <v>12740000</v>
      </c>
      <c r="D61" s="22">
        <f>+'[1]หมายเหตุ1 (2)'!R23</f>
        <v>0</v>
      </c>
      <c r="E61" s="25" t="s">
        <v>50</v>
      </c>
      <c r="F61" s="24">
        <v>54200000</v>
      </c>
      <c r="G61" s="51">
        <f>+'[1]หมายเหตุ1 (2)'!Q23</f>
        <v>0</v>
      </c>
      <c r="J61" s="75"/>
    </row>
    <row r="62" spans="1:12" s="74" customFormat="1" ht="18.75" x14ac:dyDescent="0.3">
      <c r="A62" s="52">
        <v>0</v>
      </c>
      <c r="B62" s="52">
        <v>0</v>
      </c>
      <c r="C62" s="22">
        <f t="shared" si="2"/>
        <v>0</v>
      </c>
      <c r="D62" s="22">
        <f>+'[1]หมายเหตุ1 (2)'!R26</f>
        <v>0</v>
      </c>
      <c r="E62" s="25" t="s">
        <v>51</v>
      </c>
      <c r="F62" s="24"/>
      <c r="G62" s="52">
        <f>+'[1]หมายเหตุ1 (2)'!Q26</f>
        <v>0</v>
      </c>
      <c r="J62" s="75"/>
      <c r="L62" s="75"/>
    </row>
    <row r="63" spans="1:12" s="74" customFormat="1" ht="18.75" x14ac:dyDescent="0.3">
      <c r="A63" s="22">
        <f>+'[1]หมายเหตุ1 (2)'!M19</f>
        <v>20000</v>
      </c>
      <c r="B63" s="22">
        <v>0</v>
      </c>
      <c r="C63" s="22">
        <f t="shared" si="2"/>
        <v>20000</v>
      </c>
      <c r="D63" s="22">
        <f>+'[1]หมายเหตุ1 (2)'!R19</f>
        <v>0</v>
      </c>
      <c r="E63" s="25" t="s">
        <v>52</v>
      </c>
      <c r="F63" s="24">
        <v>55100000</v>
      </c>
      <c r="G63" s="22">
        <f>+'[1]หมายเหตุ1 (2)'!Q19</f>
        <v>0</v>
      </c>
      <c r="J63" s="75"/>
    </row>
    <row r="64" spans="1:12" s="74" customFormat="1" ht="18.75" x14ac:dyDescent="0.3">
      <c r="A64" s="22">
        <f>+'[1]หมายเหตุ1 (2)'!P18</f>
        <v>4830000</v>
      </c>
      <c r="B64" s="22">
        <v>0</v>
      </c>
      <c r="C64" s="22">
        <f t="shared" si="2"/>
        <v>4830000</v>
      </c>
      <c r="D64" s="22">
        <f>+'[1]หมายเหตุ1 (2)'!R18</f>
        <v>0</v>
      </c>
      <c r="E64" s="25" t="s">
        <v>53</v>
      </c>
      <c r="F64" s="24">
        <v>56100000</v>
      </c>
      <c r="G64" s="53">
        <f>+'[1]หมายเหตุ1 (2)'!Q18</f>
        <v>0</v>
      </c>
      <c r="J64" s="75"/>
    </row>
    <row r="65" spans="1:14" s="74" customFormat="1" ht="19.5" thickBot="1" x14ac:dyDescent="0.35">
      <c r="A65" s="31">
        <f>SUM(A53:A64)</f>
        <v>66665000</v>
      </c>
      <c r="B65" s="31">
        <f>SUM(B53:B64)</f>
        <v>0</v>
      </c>
      <c r="C65" s="31">
        <f>SUM(C53:C64)</f>
        <v>66665000</v>
      </c>
      <c r="D65" s="31">
        <f>SUM(D53:D64)</f>
        <v>2432262.79</v>
      </c>
      <c r="E65" s="25"/>
      <c r="F65" s="24"/>
      <c r="G65" s="31">
        <f>SUM(G53:G64)</f>
        <v>2432262.79</v>
      </c>
      <c r="J65" s="75"/>
      <c r="L65" s="76"/>
    </row>
    <row r="66" spans="1:14" s="74" customFormat="1" ht="19.5" thickTop="1" x14ac:dyDescent="0.3">
      <c r="A66" s="54"/>
      <c r="B66" s="54"/>
      <c r="C66" s="55"/>
      <c r="D66" s="56"/>
      <c r="E66" s="25"/>
      <c r="F66" s="24"/>
      <c r="G66" s="56"/>
      <c r="J66" s="75"/>
    </row>
    <row r="67" spans="1:14" s="74" customFormat="1" ht="18.75" x14ac:dyDescent="0.3">
      <c r="A67" s="34"/>
      <c r="B67" s="34"/>
      <c r="C67" s="55"/>
      <c r="D67" s="22">
        <f>+G67</f>
        <v>0</v>
      </c>
      <c r="E67" s="39" t="s">
        <v>54</v>
      </c>
      <c r="F67" s="24">
        <v>11042000</v>
      </c>
      <c r="G67" s="22">
        <v>0</v>
      </c>
      <c r="J67" s="75"/>
    </row>
    <row r="68" spans="1:14" s="74" customFormat="1" ht="18.75" x14ac:dyDescent="0.3">
      <c r="A68" s="34"/>
      <c r="B68" s="34"/>
      <c r="C68" s="55"/>
      <c r="D68" s="22">
        <f t="shared" ref="D68:D75" si="3">+G68</f>
        <v>0</v>
      </c>
      <c r="E68" s="57" t="s">
        <v>38</v>
      </c>
      <c r="F68" s="24">
        <v>31000000</v>
      </c>
      <c r="G68" s="22">
        <v>0</v>
      </c>
      <c r="J68" s="75"/>
    </row>
    <row r="69" spans="1:14" s="74" customFormat="1" ht="18.75" x14ac:dyDescent="0.3">
      <c r="A69" s="34"/>
      <c r="B69" s="34"/>
      <c r="C69" s="55"/>
      <c r="D69" s="22">
        <f t="shared" si="3"/>
        <v>27990.559999999998</v>
      </c>
      <c r="E69" s="57" t="s">
        <v>39</v>
      </c>
      <c r="F69" s="24">
        <v>21040000</v>
      </c>
      <c r="G69" s="22">
        <f>+'[1]รายละเอียดประกอบงบ 2-3'!D21</f>
        <v>27990.559999999998</v>
      </c>
      <c r="J69" s="75"/>
    </row>
    <row r="70" spans="1:14" s="74" customFormat="1" ht="18.75" x14ac:dyDescent="0.3">
      <c r="A70" s="34"/>
      <c r="B70" s="34"/>
      <c r="C70" s="55"/>
      <c r="D70" s="22">
        <f t="shared" si="3"/>
        <v>0</v>
      </c>
      <c r="E70" s="57" t="s">
        <v>33</v>
      </c>
      <c r="F70" s="24">
        <v>11041000</v>
      </c>
      <c r="G70" s="28">
        <v>0</v>
      </c>
      <c r="H70" s="77" t="s">
        <v>62</v>
      </c>
      <c r="J70" s="75"/>
    </row>
    <row r="71" spans="1:14" s="74" customFormat="1" ht="18.75" x14ac:dyDescent="0.3">
      <c r="A71" s="34"/>
      <c r="B71" s="34"/>
      <c r="C71" s="55"/>
      <c r="D71" s="22">
        <f t="shared" si="3"/>
        <v>0</v>
      </c>
      <c r="E71" s="41" t="s">
        <v>34</v>
      </c>
      <c r="F71" s="24">
        <v>11045000</v>
      </c>
      <c r="G71" s="22">
        <v>0</v>
      </c>
      <c r="H71" s="77" t="s">
        <v>62</v>
      </c>
      <c r="J71" s="75"/>
    </row>
    <row r="72" spans="1:14" s="74" customFormat="1" ht="18.75" x14ac:dyDescent="0.3">
      <c r="A72" s="34"/>
      <c r="B72" s="34"/>
      <c r="C72" s="55"/>
      <c r="D72" s="22">
        <f t="shared" si="3"/>
        <v>0</v>
      </c>
      <c r="E72" s="57" t="s">
        <v>35</v>
      </c>
      <c r="F72" s="24">
        <v>11047000</v>
      </c>
      <c r="G72" s="22">
        <v>0</v>
      </c>
      <c r="H72" s="77" t="s">
        <v>62</v>
      </c>
      <c r="J72" s="75"/>
    </row>
    <row r="73" spans="1:14" s="74" customFormat="1" ht="18.75" x14ac:dyDescent="0.3">
      <c r="A73" s="34"/>
      <c r="B73" s="34"/>
      <c r="C73" s="55"/>
      <c r="D73" s="22">
        <f t="shared" si="3"/>
        <v>17710</v>
      </c>
      <c r="E73" s="57" t="s">
        <v>36</v>
      </c>
      <c r="F73" s="24">
        <v>21010000</v>
      </c>
      <c r="G73" s="22">
        <f>+'[1]รายละเอียดประกอบงบ 2-3'!D67</f>
        <v>17710</v>
      </c>
      <c r="J73" s="75"/>
    </row>
    <row r="74" spans="1:14" s="74" customFormat="1" ht="18.75" x14ac:dyDescent="0.3">
      <c r="A74" s="34"/>
      <c r="B74" s="34"/>
      <c r="C74" s="55"/>
      <c r="D74" s="22">
        <f t="shared" si="3"/>
        <v>0</v>
      </c>
      <c r="E74" s="25" t="s">
        <v>37</v>
      </c>
      <c r="F74" s="24">
        <v>21020000</v>
      </c>
      <c r="G74" s="22">
        <v>0</v>
      </c>
      <c r="J74" s="75"/>
    </row>
    <row r="75" spans="1:14" s="74" customFormat="1" ht="18.75" x14ac:dyDescent="0.3">
      <c r="A75" s="34"/>
      <c r="B75" s="34"/>
      <c r="C75" s="55"/>
      <c r="D75" s="22">
        <f t="shared" si="3"/>
        <v>0</v>
      </c>
      <c r="E75" s="43" t="s">
        <v>55</v>
      </c>
      <c r="F75" s="58"/>
      <c r="G75" s="28">
        <v>0</v>
      </c>
      <c r="J75" s="75"/>
    </row>
    <row r="76" spans="1:14" s="74" customFormat="1" ht="19.5" thickBot="1" x14ac:dyDescent="0.35">
      <c r="A76" s="34"/>
      <c r="B76" s="34"/>
      <c r="C76" s="55"/>
      <c r="D76" s="31">
        <f>D65+D70+D72+D73+D74+D68+D69+D67+D75+D71</f>
        <v>2477963.35</v>
      </c>
      <c r="E76" s="59" t="s">
        <v>56</v>
      </c>
      <c r="F76" s="60"/>
      <c r="G76" s="31">
        <f>SUM(G65:G75)</f>
        <v>2477963.35</v>
      </c>
      <c r="J76" s="75"/>
      <c r="L76" s="78"/>
      <c r="M76" s="77"/>
    </row>
    <row r="77" spans="1:14" s="74" customFormat="1" ht="19.5" thickTop="1" x14ac:dyDescent="0.3">
      <c r="A77" s="61"/>
      <c r="B77" s="61"/>
      <c r="C77" s="62"/>
      <c r="D77" s="63">
        <f>+D34-D76</f>
        <v>9365615.3899999987</v>
      </c>
      <c r="E77" s="45" t="s">
        <v>57</v>
      </c>
      <c r="F77" s="64"/>
      <c r="G77" s="65">
        <f>+G34-G76</f>
        <v>9365615.3899999987</v>
      </c>
      <c r="J77" s="75"/>
      <c r="L77" s="77"/>
    </row>
    <row r="78" spans="1:14" s="74" customFormat="1" ht="19.5" thickBot="1" x14ac:dyDescent="0.35">
      <c r="A78" s="61"/>
      <c r="B78" s="61"/>
      <c r="C78" s="62"/>
      <c r="D78" s="31">
        <f>+D10+D34-D76</f>
        <v>38417158.149999999</v>
      </c>
      <c r="E78" s="66" t="s">
        <v>58</v>
      </c>
      <c r="F78" s="64"/>
      <c r="G78" s="31">
        <f>+G10+G34-G76</f>
        <v>38417158.149999999</v>
      </c>
      <c r="H78" s="79">
        <f>+D78-G78</f>
        <v>0</v>
      </c>
      <c r="J78" s="75"/>
      <c r="L78" s="79"/>
      <c r="M78" s="77"/>
    </row>
    <row r="79" spans="1:14" s="74" customFormat="1" ht="19.5" thickTop="1" x14ac:dyDescent="0.3">
      <c r="A79" s="61"/>
      <c r="B79" s="61"/>
      <c r="C79" s="61"/>
      <c r="D79" s="61"/>
      <c r="E79" s="45" t="s">
        <v>59</v>
      </c>
      <c r="F79" s="64"/>
      <c r="G79" s="61"/>
      <c r="J79" s="75"/>
      <c r="N79" s="79"/>
    </row>
    <row r="80" spans="1:14" s="74" customFormat="1" ht="18.75" x14ac:dyDescent="0.3">
      <c r="A80" s="61"/>
      <c r="B80" s="61"/>
      <c r="C80" s="61"/>
      <c r="D80" s="61"/>
      <c r="E80" s="45" t="s">
        <v>60</v>
      </c>
      <c r="F80" s="64"/>
      <c r="G80" s="61"/>
      <c r="J80" s="75"/>
      <c r="L80" s="75"/>
    </row>
    <row r="81" spans="1:14" s="74" customFormat="1" ht="18.75" x14ac:dyDescent="0.3">
      <c r="A81" s="61"/>
      <c r="B81" s="61"/>
      <c r="C81" s="61"/>
      <c r="D81" s="61"/>
      <c r="E81" s="45"/>
      <c r="F81" s="64"/>
      <c r="G81" s="61"/>
      <c r="J81" s="75"/>
      <c r="N81" s="80"/>
    </row>
    <row r="82" spans="1:14" s="74" customFormat="1" ht="18.75" x14ac:dyDescent="0.3">
      <c r="A82" s="61"/>
      <c r="B82" s="61"/>
      <c r="C82" s="61"/>
      <c r="D82" s="61"/>
      <c r="E82" s="45"/>
      <c r="F82" s="64"/>
      <c r="G82" s="61"/>
      <c r="J82" s="75"/>
      <c r="L82" s="76"/>
      <c r="M82" s="81"/>
    </row>
    <row r="83" spans="1:14" s="74" customFormat="1" ht="18.75" x14ac:dyDescent="0.3">
      <c r="A83" s="67"/>
      <c r="B83" s="67"/>
      <c r="C83" s="67"/>
      <c r="D83" s="67"/>
      <c r="E83" s="68"/>
      <c r="F83" s="69"/>
      <c r="G83" s="69"/>
      <c r="J83" s="75"/>
      <c r="L83" s="76"/>
    </row>
    <row r="84" spans="1:14" s="74" customFormat="1" ht="18.75" x14ac:dyDescent="0.3">
      <c r="A84" s="70"/>
      <c r="B84" s="70"/>
      <c r="C84" s="70"/>
      <c r="D84" s="70"/>
      <c r="E84" s="68"/>
      <c r="F84" s="69"/>
      <c r="G84" s="69"/>
      <c r="J84" s="75"/>
    </row>
    <row r="85" spans="1:14" s="74" customFormat="1" ht="18.75" x14ac:dyDescent="0.3">
      <c r="A85" s="70"/>
      <c r="B85" s="70"/>
      <c r="C85" s="70"/>
      <c r="D85" s="70"/>
      <c r="E85" s="68"/>
      <c r="F85" s="71"/>
      <c r="G85" s="71"/>
      <c r="J85" s="75"/>
      <c r="M85" s="76"/>
    </row>
    <row r="86" spans="1:14" s="74" customFormat="1" ht="18.75" x14ac:dyDescent="0.3">
      <c r="A86" s="61"/>
      <c r="B86" s="61"/>
      <c r="C86" s="61"/>
      <c r="D86" s="61"/>
      <c r="E86" s="45"/>
      <c r="F86" s="64"/>
      <c r="G86" s="61"/>
      <c r="J86" s="75"/>
    </row>
    <row r="87" spans="1:14" s="74" customFormat="1" ht="18.75" x14ac:dyDescent="0.3">
      <c r="A87" s="61"/>
      <c r="B87" s="61"/>
      <c r="C87" s="61"/>
      <c r="D87" s="61"/>
      <c r="E87" s="45"/>
      <c r="F87" s="64"/>
      <c r="G87" s="61"/>
      <c r="J87" s="75"/>
      <c r="L87" s="75"/>
    </row>
    <row r="88" spans="1:14" s="74" customFormat="1" ht="18.75" x14ac:dyDescent="0.3">
      <c r="A88" s="61"/>
      <c r="B88" s="61"/>
      <c r="C88" s="61"/>
      <c r="D88" s="61"/>
      <c r="E88" s="45"/>
      <c r="F88" s="64"/>
      <c r="G88" s="61"/>
      <c r="J88" s="75"/>
    </row>
    <row r="89" spans="1:14" s="74" customFormat="1" ht="18.75" x14ac:dyDescent="0.3">
      <c r="A89" s="61"/>
      <c r="B89" s="61"/>
      <c r="C89" s="61"/>
      <c r="D89" s="61"/>
      <c r="E89" s="45"/>
      <c r="F89" s="64"/>
      <c r="G89" s="61"/>
      <c r="J89" s="75"/>
    </row>
    <row r="90" spans="1:14" s="74" customFormat="1" ht="18.75" x14ac:dyDescent="0.3">
      <c r="A90" s="61"/>
      <c r="B90" s="61"/>
      <c r="C90" s="61"/>
      <c r="D90" s="61"/>
      <c r="E90" s="45"/>
      <c r="F90" s="64"/>
      <c r="G90" s="61"/>
      <c r="J90" s="75"/>
      <c r="L90" s="76"/>
    </row>
    <row r="91" spans="1:14" s="74" customFormat="1" ht="18.75" x14ac:dyDescent="0.3">
      <c r="A91" s="61"/>
      <c r="B91" s="61"/>
      <c r="C91" s="61"/>
      <c r="D91" s="61"/>
      <c r="E91" s="45"/>
      <c r="F91" s="64"/>
      <c r="G91" s="61"/>
      <c r="J91" s="75"/>
    </row>
    <row r="92" spans="1:14" ht="18.75" x14ac:dyDescent="0.3">
      <c r="A92" s="82"/>
      <c r="B92" s="82"/>
      <c r="C92" s="82"/>
      <c r="D92" s="82"/>
      <c r="E92" s="83"/>
      <c r="F92" s="84"/>
      <c r="G92" s="82"/>
    </row>
  </sheetData>
  <mergeCells count="24">
    <mergeCell ref="F83:G83"/>
    <mergeCell ref="A84:D84"/>
    <mergeCell ref="F84:G84"/>
    <mergeCell ref="A85:D85"/>
    <mergeCell ref="F85:G85"/>
    <mergeCell ref="D8:D9"/>
    <mergeCell ref="G8:G9"/>
    <mergeCell ref="A48:D48"/>
    <mergeCell ref="E48:E51"/>
    <mergeCell ref="F49:F51"/>
    <mergeCell ref="A50:A51"/>
    <mergeCell ref="C50:C51"/>
    <mergeCell ref="D50:D51"/>
    <mergeCell ref="G50:G51"/>
    <mergeCell ref="A1:G1"/>
    <mergeCell ref="A2:G2"/>
    <mergeCell ref="A3:G3"/>
    <mergeCell ref="A4:G4"/>
    <mergeCell ref="F5:G5"/>
    <mergeCell ref="A6:D6"/>
    <mergeCell ref="E6:E9"/>
    <mergeCell ref="F7:F9"/>
    <mergeCell ref="A8:A9"/>
    <mergeCell ref="C8:C9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งบรับ-จ่าย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cp:lastPrinted>2019-01-17T04:09:32Z</cp:lastPrinted>
  <dcterms:created xsi:type="dcterms:W3CDTF">2019-01-17T03:31:37Z</dcterms:created>
  <dcterms:modified xsi:type="dcterms:W3CDTF">2019-01-17T04:14:27Z</dcterms:modified>
</cp:coreProperties>
</file>